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showInkAnnotation="0" codeName="ThisWorkbook"/>
  <mc:AlternateContent xmlns:mc="http://schemas.openxmlformats.org/markup-compatibility/2006">
    <mc:Choice Requires="x15">
      <x15ac:absPath xmlns:x15ac="http://schemas.microsoft.com/office/spreadsheetml/2010/11/ac" url="C:\Users\Zarko\Dropbox\Zarko KERAC\2022-2023\Tennis Corporate\"/>
    </mc:Choice>
  </mc:AlternateContent>
  <xr:revisionPtr revIDLastSave="0" documentId="13_ncr:1_{C49C906A-DC52-47E6-93AA-B4FBE1BACD99}" xr6:coauthVersionLast="47" xr6:coauthVersionMax="47" xr10:uidLastSave="{00000000-0000-0000-0000-000000000000}"/>
  <bookViews>
    <workbookView xWindow="-120" yWindow="-120" windowWidth="29040" windowHeight="15840" tabRatio="799" xr2:uid="{00000000-000D-0000-FFFF-FFFF00000000}"/>
  </bookViews>
  <sheets>
    <sheet name="Feuille de Match" sheetId="10" r:id="rId1"/>
    <sheet name="Poules" sheetId="19" r:id="rId2"/>
    <sheet name="Plan de jeu" sheetId="16" r:id="rId3"/>
    <sheet name="Classements" sheetId="18" state="hidden" r:id="rId4"/>
    <sheet name="Joueurs" sheetId="13" r:id="rId5"/>
    <sheet name="Responsables" sheetId="20" r:id="rId6"/>
    <sheet name="Règlement-Scoring" sheetId="21" r:id="rId7"/>
    <sheet name="Résultats" sheetId="17" r:id="rId8"/>
  </sheets>
  <definedNames>
    <definedName name="_xlnm._FilterDatabase" localSheetId="3" hidden="1">Classements!#REF!</definedName>
    <definedName name="_xlnm._FilterDatabase" localSheetId="4" hidden="1">Joueurs!$A$1:$J$208</definedName>
    <definedName name="_xlnm._FilterDatabase" localSheetId="2" hidden="1">'Plan de jeu'!$A$2:$N$2</definedName>
    <definedName name="_xlnm.Print_Area" localSheetId="0">'Feuille de Match'!$A$1:$AF$43</definedName>
    <definedName name="_xlnm.Print_Area" localSheetId="2">'Plan de jeu'!$A$1:$I$23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0" l="1"/>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D20" i="10" s="1"/>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M5" i="10"/>
  <c r="E5" i="10"/>
  <c r="F14" i="17"/>
  <c r="F13" i="17"/>
  <c r="F12" i="17"/>
  <c r="F11" i="17"/>
  <c r="F10" i="17"/>
  <c r="F9" i="17"/>
  <c r="F8" i="17"/>
  <c r="F7" i="17"/>
  <c r="F6" i="17"/>
  <c r="F5" i="17"/>
  <c r="F4" i="17"/>
  <c r="D14" i="17"/>
  <c r="D13" i="17"/>
  <c r="D12" i="17"/>
  <c r="D11" i="17"/>
  <c r="D10" i="17"/>
  <c r="D9" i="17"/>
  <c r="D8" i="17"/>
  <c r="D7" i="17"/>
  <c r="D6" i="17"/>
  <c r="D5" i="17"/>
  <c r="D4" i="17"/>
  <c r="D3" i="17"/>
  <c r="C14" i="17"/>
  <c r="C13" i="17"/>
  <c r="C12" i="17"/>
  <c r="C11" i="17"/>
  <c r="C10" i="17"/>
  <c r="C9" i="17"/>
  <c r="C8" i="17"/>
  <c r="C7" i="17"/>
  <c r="C6" i="17"/>
  <c r="C5" i="17"/>
  <c r="C4" i="17"/>
  <c r="C3" i="17"/>
  <c r="G11" i="18"/>
  <c r="F11" i="18"/>
  <c r="E11" i="18"/>
  <c r="D11" i="18"/>
  <c r="C11" i="18"/>
  <c r="B11" i="18"/>
  <c r="G10" i="18"/>
  <c r="F10" i="18"/>
  <c r="E10" i="18"/>
  <c r="D10" i="18"/>
  <c r="C10" i="18"/>
  <c r="B10" i="18"/>
  <c r="G9" i="18"/>
  <c r="F9" i="18"/>
  <c r="E9" i="18"/>
  <c r="D9" i="18"/>
  <c r="C9" i="18"/>
  <c r="B9" i="18"/>
  <c r="G8" i="18"/>
  <c r="F8" i="18"/>
  <c r="E8" i="18"/>
  <c r="D8" i="18"/>
  <c r="C8" i="18"/>
  <c r="B8" i="18"/>
  <c r="G7" i="18"/>
  <c r="F7" i="18"/>
  <c r="E7" i="18"/>
  <c r="D7" i="18"/>
  <c r="C7" i="18"/>
  <c r="B7" i="18"/>
  <c r="G6" i="18"/>
  <c r="F6" i="18"/>
  <c r="E6" i="18"/>
  <c r="D6" i="18"/>
  <c r="C6" i="18"/>
  <c r="B6" i="18"/>
  <c r="G5" i="18"/>
  <c r="F5" i="18"/>
  <c r="E5" i="18"/>
  <c r="D5" i="18"/>
  <c r="C5" i="18"/>
  <c r="B5" i="18"/>
  <c r="Q14" i="17"/>
  <c r="P14" i="17"/>
  <c r="Q13" i="17"/>
  <c r="P13" i="17"/>
  <c r="Q12" i="17"/>
  <c r="P12" i="17"/>
  <c r="Q11" i="17"/>
  <c r="P11" i="17"/>
  <c r="Q10" i="17"/>
  <c r="P10" i="17"/>
  <c r="Q9" i="17"/>
  <c r="P9" i="17"/>
  <c r="Q8" i="17"/>
  <c r="P8" i="17"/>
  <c r="Q7" i="17"/>
  <c r="P7" i="17"/>
  <c r="Q6" i="17"/>
  <c r="P6" i="17"/>
  <c r="Q5" i="17"/>
  <c r="P5" i="17"/>
  <c r="Q4" i="17"/>
  <c r="P4" i="17"/>
  <c r="AG30" i="10"/>
  <c r="AJ30" i="10"/>
  <c r="AJ28" i="10"/>
  <c r="AG28" i="10"/>
  <c r="AM28" i="10"/>
  <c r="Y10" i="17"/>
  <c r="X10" i="17"/>
  <c r="W10" i="17"/>
  <c r="V10" i="17"/>
  <c r="U10" i="17"/>
  <c r="T10" i="17"/>
  <c r="S10" i="17"/>
  <c r="Y9" i="17"/>
  <c r="X9" i="17"/>
  <c r="W9" i="17"/>
  <c r="V9" i="17"/>
  <c r="U9" i="17"/>
  <c r="T9" i="17"/>
  <c r="S9" i="17"/>
  <c r="Y7" i="17"/>
  <c r="X7" i="17"/>
  <c r="W7" i="17"/>
  <c r="V7" i="17"/>
  <c r="U7" i="17"/>
  <c r="T7" i="17"/>
  <c r="S7" i="17"/>
  <c r="Y6" i="17"/>
  <c r="X6" i="17"/>
  <c r="W6" i="17"/>
  <c r="V6" i="17"/>
  <c r="U6" i="17"/>
  <c r="T6" i="17"/>
  <c r="S6" i="17"/>
  <c r="Y5" i="17"/>
  <c r="X5" i="17"/>
  <c r="W5" i="17"/>
  <c r="V5" i="17"/>
  <c r="U5" i="17"/>
  <c r="T5" i="17"/>
  <c r="S5" i="17"/>
  <c r="Y3" i="17"/>
  <c r="X3" i="17"/>
  <c r="W3" i="17"/>
  <c r="V3" i="17"/>
  <c r="U3" i="17"/>
  <c r="T3" i="17"/>
  <c r="S3" i="17"/>
  <c r="L28" i="10"/>
  <c r="I1" i="16"/>
  <c r="O31" i="10"/>
  <c r="O30" i="10"/>
  <c r="O29" i="10"/>
  <c r="O28" i="10"/>
  <c r="O22" i="10"/>
  <c r="O21" i="10"/>
  <c r="O20" i="10"/>
  <c r="O19" i="10"/>
  <c r="G31" i="10"/>
  <c r="G30" i="10"/>
  <c r="G29" i="10"/>
  <c r="G28" i="10"/>
  <c r="G22" i="10"/>
  <c r="G21" i="10"/>
  <c r="G20" i="10"/>
  <c r="G19" i="10"/>
  <c r="E6" i="17"/>
  <c r="E10" i="17"/>
  <c r="E11" i="17"/>
  <c r="E14" i="17"/>
  <c r="G4" i="18"/>
  <c r="F4" i="18"/>
  <c r="E4" i="18"/>
  <c r="D4" i="18"/>
  <c r="E3" i="17"/>
  <c r="E9" i="17"/>
  <c r="E13" i="17"/>
  <c r="Q3" i="17"/>
  <c r="E5" i="17"/>
  <c r="E7" i="17"/>
  <c r="P3" i="17"/>
  <c r="F3" i="17"/>
  <c r="L31" i="10"/>
  <c r="L30" i="10"/>
  <c r="L29" i="10"/>
  <c r="L22" i="10"/>
  <c r="L21" i="10"/>
  <c r="L20" i="10"/>
  <c r="L19" i="10"/>
  <c r="D35" i="10"/>
  <c r="L35" i="10"/>
  <c r="D30" i="10"/>
  <c r="D29" i="10"/>
  <c r="D28" i="10"/>
  <c r="D22" i="10"/>
  <c r="D21" i="10"/>
  <c r="F188" i="13"/>
  <c r="F189" i="13"/>
  <c r="F190" i="13"/>
  <c r="F191" i="13"/>
  <c r="F192" i="13"/>
  <c r="F193" i="13"/>
  <c r="F194" i="13"/>
  <c r="F195" i="13"/>
  <c r="F196" i="13"/>
  <c r="F197" i="13"/>
  <c r="F198" i="13"/>
  <c r="F199" i="13"/>
  <c r="F200" i="13"/>
  <c r="F201" i="13"/>
  <c r="F202" i="13"/>
  <c r="F203" i="13"/>
  <c r="F204" i="13"/>
  <c r="F205" i="13"/>
  <c r="F206" i="13"/>
  <c r="F207" i="13"/>
  <c r="F208" i="13"/>
  <c r="AK20" i="10"/>
  <c r="AD20" i="10" s="1"/>
  <c r="AG20" i="10"/>
  <c r="AI20" i="10"/>
  <c r="AL20" i="10"/>
  <c r="AE20" i="10" s="1"/>
  <c r="AH20" i="10"/>
  <c r="AJ20" i="10"/>
  <c r="AK19" i="10"/>
  <c r="AD19" i="10"/>
  <c r="AG19" i="10"/>
  <c r="AI19" i="10"/>
  <c r="AL19" i="10"/>
  <c r="AE19" i="10"/>
  <c r="AH19" i="10"/>
  <c r="AJ19" i="10"/>
  <c r="AN19" i="10" s="1"/>
  <c r="AC19" i="10" s="1"/>
  <c r="AG21" i="10"/>
  <c r="AI21" i="10"/>
  <c r="AK21" i="10"/>
  <c r="AD21" i="10"/>
  <c r="AH21" i="10"/>
  <c r="AJ21" i="10"/>
  <c r="AL21" i="10"/>
  <c r="AE21" i="10"/>
  <c r="AG22" i="10"/>
  <c r="AI22" i="10"/>
  <c r="AK22" i="10"/>
  <c r="AD22" i="10" s="1"/>
  <c r="AH22" i="10"/>
  <c r="AJ22" i="10"/>
  <c r="AL22" i="10"/>
  <c r="AE22" i="10" s="1"/>
  <c r="AD28" i="10"/>
  <c r="AD32" i="10" s="1"/>
  <c r="AE28" i="10"/>
  <c r="AD30" i="10"/>
  <c r="AE30" i="10"/>
  <c r="AE32" i="10" s="1"/>
  <c r="AP30" i="10"/>
  <c r="O13" i="10"/>
  <c r="O11" i="10"/>
  <c r="J11" i="10"/>
  <c r="AP28" i="10"/>
  <c r="AQ28" i="10"/>
  <c r="AT28" i="10"/>
  <c r="AU28" i="10"/>
  <c r="AT30" i="10"/>
  <c r="AT18" i="10"/>
  <c r="AU18" i="10" s="1"/>
  <c r="AT19" i="10"/>
  <c r="AU19" i="10" s="1"/>
  <c r="AT20" i="10"/>
  <c r="AU20" i="10" s="1"/>
  <c r="AV20" i="10" s="1"/>
  <c r="AT21" i="10"/>
  <c r="AU21" i="10" s="1"/>
  <c r="AW21" i="10" s="1"/>
  <c r="AP19" i="10"/>
  <c r="AQ19" i="10" s="1"/>
  <c r="AR19" i="10" s="1"/>
  <c r="AP20" i="10"/>
  <c r="AQ20" i="10" s="1"/>
  <c r="AP21" i="10"/>
  <c r="AQ21" i="10" s="1"/>
  <c r="AS21" i="10" s="1"/>
  <c r="AP18" i="10"/>
  <c r="AQ18" i="10" s="1"/>
  <c r="AA6" i="17"/>
  <c r="B4" i="18"/>
  <c r="AB6" i="17"/>
  <c r="C4" i="18"/>
  <c r="AB5" i="17"/>
  <c r="AA7" i="17"/>
  <c r="AB9" i="17"/>
  <c r="AB10" i="17"/>
  <c r="AA9" i="17"/>
  <c r="Z7" i="17"/>
  <c r="AA3" i="17"/>
  <c r="Z3" i="17"/>
  <c r="AB3" i="17"/>
  <c r="AB7" i="17"/>
  <c r="Z10" i="17"/>
  <c r="Z9" i="17"/>
  <c r="AA10" i="17"/>
  <c r="Z6" i="17"/>
  <c r="Z5" i="17"/>
  <c r="AA5" i="17"/>
  <c r="AM30" i="10"/>
  <c r="AB30" i="10" s="1"/>
  <c r="AN28" i="10"/>
  <c r="AC28" i="10"/>
  <c r="AM21" i="10"/>
  <c r="AN30" i="10"/>
  <c r="AC30" i="10" s="1"/>
  <c r="Z30" i="10" l="1"/>
  <c r="X30" i="10" s="1"/>
  <c r="AC32" i="10"/>
  <c r="AA30" i="10"/>
  <c r="Y30" i="10" s="1"/>
  <c r="AA28" i="10"/>
  <c r="Y28" i="10" s="1"/>
  <c r="Y32" i="10" s="1"/>
  <c r="Z28" i="10"/>
  <c r="AB28" i="10"/>
  <c r="AB32" i="10" s="1"/>
  <c r="AN22" i="10"/>
  <c r="AC22" i="10" s="1"/>
  <c r="AM22" i="10"/>
  <c r="Z22" i="10" s="1"/>
  <c r="X22" i="10" s="1"/>
  <c r="AN21" i="10"/>
  <c r="Z21" i="10" s="1"/>
  <c r="X21" i="10" s="1"/>
  <c r="AN20" i="10"/>
  <c r="AE23" i="10"/>
  <c r="AE34" i="10" s="1"/>
  <c r="AT34" i="10" s="1"/>
  <c r="AM20" i="10"/>
  <c r="AA20" i="10" s="1"/>
  <c r="Y20" i="10" s="1"/>
  <c r="AM19" i="10"/>
  <c r="AB19" i="10" s="1"/>
  <c r="D31" i="10"/>
  <c r="AR20" i="10"/>
  <c r="AS20" i="10"/>
  <c r="AV19" i="10"/>
  <c r="AA19" i="10"/>
  <c r="Y19" i="10" s="1"/>
  <c r="AC20" i="10"/>
  <c r="AB20" i="10"/>
  <c r="Z20" i="10"/>
  <c r="X20" i="10" s="1"/>
  <c r="AB21" i="10"/>
  <c r="AW19" i="10"/>
  <c r="AW22" i="10" s="1"/>
  <c r="AW20" i="10"/>
  <c r="AV18" i="10"/>
  <c r="AV22" i="10" s="1"/>
  <c r="AV23" i="10" s="1"/>
  <c r="AS19" i="10"/>
  <c r="AS22" i="10" s="1"/>
  <c r="AR18" i="10"/>
  <c r="AR22" i="10" s="1"/>
  <c r="AR23" i="10" s="1"/>
  <c r="AA22" i="10"/>
  <c r="Y22" i="10" s="1"/>
  <c r="AD23" i="10"/>
  <c r="AD34" i="10" s="1"/>
  <c r="AS34" i="10" s="1"/>
  <c r="AA32" i="10" l="1"/>
  <c r="Z32" i="10"/>
  <c r="X28" i="10"/>
  <c r="X32" i="10" s="1"/>
  <c r="AB22" i="10"/>
  <c r="AB23" i="10" s="1"/>
  <c r="AB34" i="10" s="1"/>
  <c r="AQ34" i="10" s="1"/>
  <c r="AC21" i="10"/>
  <c r="AA21" i="10"/>
  <c r="AS35" i="10"/>
  <c r="AC23" i="10"/>
  <c r="AC34" i="10" s="1"/>
  <c r="AR34" i="10" s="1"/>
  <c r="Z19" i="10"/>
  <c r="Y21" i="10"/>
  <c r="Y23" i="10" s="1"/>
  <c r="Y34" i="10" s="1"/>
  <c r="AA23" i="10"/>
  <c r="AA34" i="10" l="1"/>
  <c r="AP34" i="10" s="1"/>
  <c r="AQ35" i="10"/>
  <c r="X19" i="10"/>
  <c r="X23" i="10" s="1"/>
  <c r="X34" i="10" s="1"/>
  <c r="AM34" i="10" s="1"/>
  <c r="Z23" i="10"/>
  <c r="Z34" i="10" s="1"/>
  <c r="AO34" i="10" s="1"/>
  <c r="AN34" i="10"/>
  <c r="AO35" i="10" l="1"/>
  <c r="X35" i="10"/>
  <c r="AM35" i="10"/>
  <c r="AM37" i="10" s="1"/>
  <c r="AO37" i="10" s="1"/>
  <c r="AQ37" i="10" s="1"/>
  <c r="AS37" i="10" s="1"/>
  <c r="AG35" i="10" l="1"/>
</calcChain>
</file>

<file path=xl/sharedStrings.xml><?xml version="1.0" encoding="utf-8"?>
<sst xmlns="http://schemas.openxmlformats.org/spreadsheetml/2006/main" count="1053" uniqueCount="416">
  <si>
    <t>FEUILLE DE MATCH</t>
  </si>
  <si>
    <t>Société Visitée</t>
  </si>
  <si>
    <t>Société Visiteur</t>
  </si>
  <si>
    <t>N° du match :</t>
  </si>
  <si>
    <t>N° du tour :</t>
  </si>
  <si>
    <t>Date :</t>
  </si>
  <si>
    <t>Lieu :</t>
  </si>
  <si>
    <t>CLUB VISITE</t>
  </si>
  <si>
    <t>CLUB VISITEUR</t>
  </si>
  <si>
    <t>Résultat</t>
  </si>
  <si>
    <t>Points</t>
  </si>
  <si>
    <t>Matchs</t>
  </si>
  <si>
    <t>Sets</t>
  </si>
  <si>
    <t>Jeux</t>
  </si>
  <si>
    <t>EQUIPE VISITE</t>
  </si>
  <si>
    <t>EQUIPE VISITEUR</t>
  </si>
  <si>
    <t>Simples</t>
  </si>
  <si>
    <t>Ordre</t>
  </si>
  <si>
    <t>Identifiant</t>
  </si>
  <si>
    <t>NOM ET PRENOM</t>
  </si>
  <si>
    <t>Classement</t>
  </si>
  <si>
    <t>Score</t>
  </si>
  <si>
    <t>Visité</t>
  </si>
  <si>
    <t>Visiteur</t>
  </si>
  <si>
    <t>CAT</t>
  </si>
  <si>
    <t>Set 1</t>
  </si>
  <si>
    <t>Set 2</t>
  </si>
  <si>
    <t>Set 3</t>
  </si>
  <si>
    <t>Résultat des simples</t>
  </si>
  <si>
    <t>Vainqueur</t>
  </si>
  <si>
    <t>Doubles</t>
  </si>
  <si>
    <t>Résultat des doubles</t>
  </si>
  <si>
    <t>Responsable visité :</t>
  </si>
  <si>
    <t>Responsable visiteur :</t>
  </si>
  <si>
    <t>Résultat final</t>
  </si>
  <si>
    <t>Nom :</t>
  </si>
  <si>
    <t>Vainqueur :</t>
  </si>
  <si>
    <t>Remarque :</t>
  </si>
  <si>
    <t>PLAN DE JEU</t>
  </si>
  <si>
    <t>MATCH N°</t>
  </si>
  <si>
    <t>DATE</t>
  </si>
  <si>
    <t>TOUR</t>
  </si>
  <si>
    <t>EQUIPE 1</t>
  </si>
  <si>
    <t>EQUIPE 2</t>
  </si>
  <si>
    <t>Lieu/Terrain</t>
  </si>
  <si>
    <t>Heure de début</t>
  </si>
  <si>
    <t>Remarque</t>
  </si>
  <si>
    <t>BIL</t>
  </si>
  <si>
    <t>Sportlycée</t>
  </si>
  <si>
    <t>RBC</t>
  </si>
  <si>
    <t>Foyer</t>
  </si>
  <si>
    <t>18h30</t>
  </si>
  <si>
    <t>Ettelbruck</t>
  </si>
  <si>
    <t xml:space="preserve">  </t>
  </si>
  <si>
    <t>Match N°</t>
  </si>
  <si>
    <t>Tour</t>
  </si>
  <si>
    <t>Equipe 1</t>
  </si>
  <si>
    <t>Equipe 2</t>
  </si>
  <si>
    <t>Joué?</t>
  </si>
  <si>
    <t>Points équipes</t>
  </si>
  <si>
    <t>Société</t>
  </si>
  <si>
    <t>Pts éq.</t>
  </si>
  <si>
    <t>Matchs joués</t>
  </si>
  <si>
    <t>Classements</t>
  </si>
  <si>
    <t>Corporate Hommes</t>
  </si>
  <si>
    <t>Points équipe</t>
  </si>
  <si>
    <t>Rencontres jouées</t>
  </si>
  <si>
    <t>Δ points</t>
  </si>
  <si>
    <t>Δ matchs</t>
  </si>
  <si>
    <t>Δ sets</t>
  </si>
  <si>
    <t>Δ jeux</t>
  </si>
  <si>
    <t>Identifiant FM</t>
  </si>
  <si>
    <t>Nom</t>
  </si>
  <si>
    <t>Prenom</t>
  </si>
  <si>
    <t>Sexe</t>
  </si>
  <si>
    <t>Nom / Prénom</t>
  </si>
  <si>
    <t>Classement indiqué</t>
  </si>
  <si>
    <t>CM</t>
  </si>
  <si>
    <t>PE</t>
  </si>
  <si>
    <t>Encevo</t>
  </si>
  <si>
    <t>Luxair Group</t>
  </si>
  <si>
    <t>Equipe</t>
  </si>
  <si>
    <t>Poule A</t>
  </si>
  <si>
    <t>ALR-LTB</t>
  </si>
  <si>
    <t>Poule B</t>
  </si>
  <si>
    <t>Atert Lycée Redange (ALR) - Lycée Technique de Bonnevoie (LTB)</t>
  </si>
  <si>
    <t>B.E.I.</t>
  </si>
  <si>
    <t>Banque Européenne d'Investissement (B.E.I.)</t>
  </si>
  <si>
    <t>Arendt &amp; Medernach</t>
  </si>
  <si>
    <t>Kleyr Grasso</t>
  </si>
  <si>
    <t>Lycée du Nord (LN) - Lycée Edward Steichen (LESC)</t>
  </si>
  <si>
    <t>Banque Internationale à Luxembourg (BIL)</t>
  </si>
  <si>
    <t>Poule Champion</t>
  </si>
  <si>
    <t>Poule Placements</t>
  </si>
  <si>
    <t>BdL</t>
  </si>
  <si>
    <t>Banque de Luxembourg (BdL)</t>
  </si>
  <si>
    <r>
      <t>1</t>
    </r>
    <r>
      <rPr>
        <vertAlign val="superscript"/>
        <sz val="12"/>
        <color theme="1"/>
        <rFont val="Calibri"/>
        <family val="2"/>
        <scheme val="minor"/>
      </rPr>
      <t>er</t>
    </r>
    <r>
      <rPr>
        <sz val="12"/>
        <color theme="1"/>
        <rFont val="Calibri"/>
        <family val="2"/>
        <scheme val="minor"/>
      </rPr>
      <t xml:space="preserve"> Poule A</t>
    </r>
  </si>
  <si>
    <r>
      <t>2</t>
    </r>
    <r>
      <rPr>
        <vertAlign val="superscript"/>
        <sz val="12"/>
        <color theme="1"/>
        <rFont val="Calibri"/>
        <family val="2"/>
        <scheme val="minor"/>
      </rPr>
      <t>e</t>
    </r>
    <r>
      <rPr>
        <sz val="12"/>
        <color theme="1"/>
        <rFont val="Calibri"/>
        <family val="2"/>
        <scheme val="minor"/>
      </rPr>
      <t xml:space="preserve"> Poule A</t>
    </r>
  </si>
  <si>
    <r>
      <t>1</t>
    </r>
    <r>
      <rPr>
        <vertAlign val="superscript"/>
        <sz val="12"/>
        <color theme="1"/>
        <rFont val="Calibri"/>
        <family val="2"/>
        <scheme val="minor"/>
      </rPr>
      <t>er</t>
    </r>
    <r>
      <rPr>
        <sz val="12"/>
        <color theme="1"/>
        <rFont val="Calibri"/>
        <family val="2"/>
        <scheme val="minor"/>
      </rPr>
      <t xml:space="preserve"> Poule B</t>
    </r>
  </si>
  <si>
    <r>
      <t>2</t>
    </r>
    <r>
      <rPr>
        <vertAlign val="superscript"/>
        <sz val="12"/>
        <color theme="1"/>
        <rFont val="Calibri"/>
        <family val="2"/>
        <scheme val="minor"/>
      </rPr>
      <t>e</t>
    </r>
    <r>
      <rPr>
        <sz val="12"/>
        <color theme="1"/>
        <rFont val="Calibri"/>
        <family val="2"/>
        <scheme val="minor"/>
      </rPr>
      <t xml:space="preserve"> Poule B</t>
    </r>
  </si>
  <si>
    <r>
      <t>3</t>
    </r>
    <r>
      <rPr>
        <vertAlign val="superscript"/>
        <sz val="12"/>
        <color theme="1"/>
        <rFont val="Calibri"/>
        <family val="2"/>
        <scheme val="minor"/>
      </rPr>
      <t>e</t>
    </r>
    <r>
      <rPr>
        <sz val="12"/>
        <color theme="1"/>
        <rFont val="Calibri"/>
        <family val="2"/>
        <scheme val="minor"/>
      </rPr>
      <t xml:space="preserve"> Poule A</t>
    </r>
  </si>
  <si>
    <r>
      <t>4</t>
    </r>
    <r>
      <rPr>
        <vertAlign val="superscript"/>
        <sz val="12"/>
        <color theme="1"/>
        <rFont val="Calibri"/>
        <family val="2"/>
        <scheme val="minor"/>
      </rPr>
      <t>e</t>
    </r>
    <r>
      <rPr>
        <sz val="12"/>
        <color theme="1"/>
        <rFont val="Calibri"/>
        <family val="2"/>
        <scheme val="minor"/>
      </rPr>
      <t xml:space="preserve"> Poule A</t>
    </r>
  </si>
  <si>
    <r>
      <t>3</t>
    </r>
    <r>
      <rPr>
        <vertAlign val="superscript"/>
        <sz val="12"/>
        <color theme="1"/>
        <rFont val="Calibri"/>
        <family val="2"/>
        <scheme val="minor"/>
      </rPr>
      <t>e</t>
    </r>
    <r>
      <rPr>
        <sz val="12"/>
        <color theme="1"/>
        <rFont val="Calibri"/>
        <family val="2"/>
        <scheme val="minor"/>
      </rPr>
      <t xml:space="preserve"> Poule B</t>
    </r>
  </si>
  <si>
    <r>
      <t>4</t>
    </r>
    <r>
      <rPr>
        <vertAlign val="superscript"/>
        <sz val="12"/>
        <color theme="1"/>
        <rFont val="Calibri"/>
        <family val="2"/>
        <scheme val="minor"/>
      </rPr>
      <t>e</t>
    </r>
    <r>
      <rPr>
        <sz val="12"/>
        <color theme="1"/>
        <rFont val="Calibri"/>
        <family val="2"/>
        <scheme val="minor"/>
      </rPr>
      <t xml:space="preserve"> Poule B</t>
    </r>
  </si>
  <si>
    <t>LN-LESC</t>
  </si>
  <si>
    <t>C1</t>
  </si>
  <si>
    <t>C2</t>
  </si>
  <si>
    <t>P1</t>
  </si>
  <si>
    <t>P2</t>
  </si>
  <si>
    <t>C3</t>
  </si>
  <si>
    <t>C4</t>
  </si>
  <si>
    <t>P3</t>
  </si>
  <si>
    <t>P4</t>
  </si>
  <si>
    <r>
      <t>1</t>
    </r>
    <r>
      <rPr>
        <vertAlign val="superscript"/>
        <sz val="12"/>
        <rFont val="Arial"/>
        <family val="2"/>
      </rPr>
      <t>er</t>
    </r>
    <r>
      <rPr>
        <sz val="12"/>
        <rFont val="Arial"/>
        <family val="2"/>
      </rPr>
      <t xml:space="preserve"> Poule B</t>
    </r>
  </si>
  <si>
    <r>
      <t>2</t>
    </r>
    <r>
      <rPr>
        <vertAlign val="superscript"/>
        <sz val="12"/>
        <rFont val="Arial"/>
        <family val="2"/>
      </rPr>
      <t>e</t>
    </r>
    <r>
      <rPr>
        <sz val="12"/>
        <rFont val="Arial"/>
        <family val="2"/>
      </rPr>
      <t xml:space="preserve"> Poule B</t>
    </r>
  </si>
  <si>
    <r>
      <t>1</t>
    </r>
    <r>
      <rPr>
        <vertAlign val="superscript"/>
        <sz val="12"/>
        <rFont val="Arial"/>
        <family val="2"/>
      </rPr>
      <t>er</t>
    </r>
    <r>
      <rPr>
        <sz val="12"/>
        <rFont val="Arial"/>
        <family val="2"/>
      </rPr>
      <t xml:space="preserve"> Poule A</t>
    </r>
  </si>
  <si>
    <r>
      <t>2</t>
    </r>
    <r>
      <rPr>
        <vertAlign val="superscript"/>
        <sz val="12"/>
        <rFont val="Arial"/>
        <family val="2"/>
      </rPr>
      <t>e</t>
    </r>
    <r>
      <rPr>
        <sz val="12"/>
        <rFont val="Arial"/>
        <family val="2"/>
      </rPr>
      <t xml:space="preserve"> Poule A</t>
    </r>
  </si>
  <si>
    <r>
      <t>4</t>
    </r>
    <r>
      <rPr>
        <vertAlign val="superscript"/>
        <sz val="12"/>
        <rFont val="Arial"/>
        <family val="2"/>
      </rPr>
      <t>e</t>
    </r>
    <r>
      <rPr>
        <sz val="12"/>
        <rFont val="Arial"/>
        <family val="2"/>
      </rPr>
      <t xml:space="preserve"> Poule B</t>
    </r>
  </si>
  <si>
    <r>
      <t>3</t>
    </r>
    <r>
      <rPr>
        <vertAlign val="superscript"/>
        <sz val="12"/>
        <rFont val="Arial"/>
        <family val="2"/>
      </rPr>
      <t>e</t>
    </r>
    <r>
      <rPr>
        <sz val="12"/>
        <rFont val="Arial"/>
        <family val="2"/>
      </rPr>
      <t xml:space="preserve"> Poule B</t>
    </r>
  </si>
  <si>
    <r>
      <t>3</t>
    </r>
    <r>
      <rPr>
        <vertAlign val="superscript"/>
        <sz val="12"/>
        <rFont val="Arial"/>
        <family val="2"/>
      </rPr>
      <t>e</t>
    </r>
    <r>
      <rPr>
        <sz val="12"/>
        <rFont val="Arial"/>
        <family val="2"/>
      </rPr>
      <t xml:space="preserve"> Poule A</t>
    </r>
  </si>
  <si>
    <r>
      <t>4</t>
    </r>
    <r>
      <rPr>
        <vertAlign val="superscript"/>
        <sz val="12"/>
        <rFont val="Arial"/>
        <family val="2"/>
      </rPr>
      <t>e</t>
    </r>
    <r>
      <rPr>
        <sz val="12"/>
        <rFont val="Arial"/>
        <family val="2"/>
      </rPr>
      <t xml:space="preserve"> Poule A</t>
    </r>
  </si>
  <si>
    <t>La joueuse doit être placée en 1, les positions 2, 3 et 4 peuvent être choisies librement.</t>
  </si>
  <si>
    <t>Double mixte en position 1, double Messieurs en position 2.</t>
  </si>
  <si>
    <t>Résultats Poules A et B</t>
  </si>
  <si>
    <t>AM1</t>
  </si>
  <si>
    <t>Felipe</t>
  </si>
  <si>
    <t>Vargas Dominguez</t>
  </si>
  <si>
    <t>M</t>
  </si>
  <si>
    <t>AM2</t>
  </si>
  <si>
    <t>Luis</t>
  </si>
  <si>
    <t>Alverez Mendez</t>
  </si>
  <si>
    <t>Ena</t>
  </si>
  <si>
    <t>Lalic</t>
  </si>
  <si>
    <t>F</t>
  </si>
  <si>
    <t>AM3</t>
  </si>
  <si>
    <t>AM4</t>
  </si>
  <si>
    <t>AM5</t>
  </si>
  <si>
    <t>AM6</t>
  </si>
  <si>
    <t>Felix</t>
  </si>
  <si>
    <t>Lecendrier</t>
  </si>
  <si>
    <t>Florian</t>
  </si>
  <si>
    <t>Hick</t>
  </si>
  <si>
    <t>Thomas</t>
  </si>
  <si>
    <t>Blouin</t>
  </si>
  <si>
    <t>AM7</t>
  </si>
  <si>
    <t>AM8</t>
  </si>
  <si>
    <t>Haider</t>
  </si>
  <si>
    <t>Gontier</t>
  </si>
  <si>
    <t>Hulet</t>
  </si>
  <si>
    <t>Lundi/Mardi</t>
  </si>
  <si>
    <t>Mercredi/Jeudi</t>
  </si>
  <si>
    <t>Prénom</t>
  </si>
  <si>
    <t>Adresse mail</t>
  </si>
  <si>
    <t>Daniel</t>
  </si>
  <si>
    <t>Hartung</t>
  </si>
  <si>
    <t>daniel.hartung@creos.net</t>
  </si>
  <si>
    <t>Yves</t>
  </si>
  <si>
    <t>Reckinger</t>
  </si>
  <si>
    <t>Germain</t>
  </si>
  <si>
    <t>Emeringer</t>
  </si>
  <si>
    <t>Paul</t>
  </si>
  <si>
    <t>Braquet</t>
  </si>
  <si>
    <t>Etienne</t>
  </si>
  <si>
    <t>Robinet</t>
  </si>
  <si>
    <t>Philippe</t>
  </si>
  <si>
    <t>Muller</t>
  </si>
  <si>
    <t>Jérôme</t>
  </si>
  <si>
    <t>Krantz</t>
  </si>
  <si>
    <t>Jörg</t>
  </si>
  <si>
    <t>Backes</t>
  </si>
  <si>
    <t>Stéphanie</t>
  </si>
  <si>
    <t>Huberty</t>
  </si>
  <si>
    <t>Claire</t>
  </si>
  <si>
    <t>Decoudu</t>
  </si>
  <si>
    <t>EN1</t>
  </si>
  <si>
    <t>EN2</t>
  </si>
  <si>
    <t>EN3</t>
  </si>
  <si>
    <t>EN4</t>
  </si>
  <si>
    <t>EN5</t>
  </si>
  <si>
    <t>EN6</t>
  </si>
  <si>
    <t>EN7</t>
  </si>
  <si>
    <t>EN8</t>
  </si>
  <si>
    <t>EN9</t>
  </si>
  <si>
    <t>EN10</t>
  </si>
  <si>
    <t>Dudelange</t>
  </si>
  <si>
    <t>Jeudi/Mercredi</t>
  </si>
  <si>
    <t>CNT</t>
  </si>
  <si>
    <t>Christina</t>
  </si>
  <si>
    <t>Bröcker</t>
  </si>
  <si>
    <t>Elisa</t>
  </si>
  <si>
    <t>Mora Mena</t>
  </si>
  <si>
    <t>Stéphane</t>
  </si>
  <si>
    <t>Ayache</t>
  </si>
  <si>
    <t>Ismail</t>
  </si>
  <si>
    <t>Bali</t>
  </si>
  <si>
    <t>Julien</t>
  </si>
  <si>
    <t>Fabry</t>
  </si>
  <si>
    <t>Salvatore</t>
  </si>
  <si>
    <t>Ianotta</t>
  </si>
  <si>
    <t>Michel</t>
  </si>
  <si>
    <t>Pereira Pinto</t>
  </si>
  <si>
    <t>Raphaël</t>
  </si>
  <si>
    <t>Milesi</t>
  </si>
  <si>
    <t>Gernay</t>
  </si>
  <si>
    <t>Francis</t>
  </si>
  <si>
    <t>Faber</t>
  </si>
  <si>
    <t>Sébastien</t>
  </si>
  <si>
    <t>Noël</t>
  </si>
  <si>
    <t>Arnaud</t>
  </si>
  <si>
    <t>Groven</t>
  </si>
  <si>
    <t>Gael</t>
  </si>
  <si>
    <t>Beauchesne</t>
  </si>
  <si>
    <t>BI1</t>
  </si>
  <si>
    <t>BI2</t>
  </si>
  <si>
    <t>BI3</t>
  </si>
  <si>
    <t>BI4</t>
  </si>
  <si>
    <t>BI5</t>
  </si>
  <si>
    <t>BI6</t>
  </si>
  <si>
    <t>BI7</t>
  </si>
  <si>
    <t>BI8</t>
  </si>
  <si>
    <t>BI9</t>
  </si>
  <si>
    <t>BI10</t>
  </si>
  <si>
    <t>BI11</t>
  </si>
  <si>
    <t>BI12</t>
  </si>
  <si>
    <t>BI13</t>
  </si>
  <si>
    <t>christina.coustry-broecker@bil.com</t>
  </si>
  <si>
    <t>felipe.vargas@arendt.com</t>
  </si>
  <si>
    <t>Gerber</t>
  </si>
  <si>
    <t>Shelly</t>
  </si>
  <si>
    <t>tcbei@eib.org</t>
  </si>
  <si>
    <t>Nikolaos</t>
  </si>
  <si>
    <t>Giannaris</t>
  </si>
  <si>
    <t>Bence</t>
  </si>
  <si>
    <t>Lanyi</t>
  </si>
  <si>
    <t>Charitos</t>
  </si>
  <si>
    <t>Theodore</t>
  </si>
  <si>
    <t>Starcevic</t>
  </si>
  <si>
    <t>Marija</t>
  </si>
  <si>
    <t>Wierzbowska</t>
  </si>
  <si>
    <t>Maria Magdalena</t>
  </si>
  <si>
    <t>Carolla</t>
  </si>
  <si>
    <t>Dante</t>
  </si>
  <si>
    <t>Beth</t>
  </si>
  <si>
    <t>Antje</t>
  </si>
  <si>
    <t>Sibilia</t>
  </si>
  <si>
    <t>Pierre</t>
  </si>
  <si>
    <t>Eloise</t>
  </si>
  <si>
    <t>Gonzalez Mota</t>
  </si>
  <si>
    <t>Marcelino</t>
  </si>
  <si>
    <t>Garofalo</t>
  </si>
  <si>
    <t>Ottavio</t>
  </si>
  <si>
    <t>Özdogan</t>
  </si>
  <si>
    <t>Didem</t>
  </si>
  <si>
    <t>Balsamo</t>
  </si>
  <si>
    <t>Ettore</t>
  </si>
  <si>
    <t>BE1</t>
  </si>
  <si>
    <t>BE2</t>
  </si>
  <si>
    <t>BE3</t>
  </si>
  <si>
    <t>BE4</t>
  </si>
  <si>
    <t>BE5</t>
  </si>
  <si>
    <t>BE6</t>
  </si>
  <si>
    <t>BE7</t>
  </si>
  <si>
    <t>BE8</t>
  </si>
  <si>
    <t>BE9</t>
  </si>
  <si>
    <t>BE10</t>
  </si>
  <si>
    <t>BE11</t>
  </si>
  <si>
    <t>BE12</t>
  </si>
  <si>
    <t>BE13</t>
  </si>
  <si>
    <t>BE14</t>
  </si>
  <si>
    <t>ben.ritz@bdl.lu</t>
  </si>
  <si>
    <t>Ritz</t>
  </si>
  <si>
    <t>Ben</t>
  </si>
  <si>
    <t>BL1</t>
  </si>
  <si>
    <t>BL2</t>
  </si>
  <si>
    <t>Baldinucci</t>
  </si>
  <si>
    <t>Da Costa</t>
  </si>
  <si>
    <t>Gabrielle</t>
  </si>
  <si>
    <t>Najfeld</t>
  </si>
  <si>
    <t>Mathias</t>
  </si>
  <si>
    <t>Paffenholz</t>
  </si>
  <si>
    <t>Marc</t>
  </si>
  <si>
    <t>Thilmany</t>
  </si>
  <si>
    <t>Michaël</t>
  </si>
  <si>
    <t>Jean-Philippe</t>
  </si>
  <si>
    <t>Methais</t>
  </si>
  <si>
    <t>Celis</t>
  </si>
  <si>
    <t>Rosa</t>
  </si>
  <si>
    <t>Armando</t>
  </si>
  <si>
    <t>Arou-Vignod</t>
  </si>
  <si>
    <t>Emmanuel</t>
  </si>
  <si>
    <t>BL3</t>
  </si>
  <si>
    <t>BL4</t>
  </si>
  <si>
    <t>BL5</t>
  </si>
  <si>
    <t>BL6</t>
  </si>
  <si>
    <t>BL7</t>
  </si>
  <si>
    <t>BL8</t>
  </si>
  <si>
    <t>BL9</t>
  </si>
  <si>
    <t>BL10</t>
  </si>
  <si>
    <t>Mardi/Jeudi</t>
  </si>
  <si>
    <t>Kerac</t>
  </si>
  <si>
    <t>Zarko</t>
  </si>
  <si>
    <t>zarko.kerac@education.lu</t>
  </si>
  <si>
    <t>Picard</t>
  </si>
  <si>
    <t>Tonon</t>
  </si>
  <si>
    <t>De Borger</t>
  </si>
  <si>
    <t>Sam</t>
  </si>
  <si>
    <t>Sckuvie</t>
  </si>
  <si>
    <t>Jonathan</t>
  </si>
  <si>
    <t>Gelhausen</t>
  </si>
  <si>
    <t>Hentz</t>
  </si>
  <si>
    <t>Claude</t>
  </si>
  <si>
    <t>Schaack</t>
  </si>
  <si>
    <t>Tom</t>
  </si>
  <si>
    <t>Oestreicher</t>
  </si>
  <si>
    <t>Carole</t>
  </si>
  <si>
    <t>Weber</t>
  </si>
  <si>
    <t>Carmen</t>
  </si>
  <si>
    <t>Goeders</t>
  </si>
  <si>
    <t>Simone</t>
  </si>
  <si>
    <t>Kinsch</t>
  </si>
  <si>
    <t>Laila</t>
  </si>
  <si>
    <t>Fonk</t>
  </si>
  <si>
    <t>Ann-Katrin</t>
  </si>
  <si>
    <t>LL1</t>
  </si>
  <si>
    <t>LL2</t>
  </si>
  <si>
    <t>LL3</t>
  </si>
  <si>
    <t>LL4</t>
  </si>
  <si>
    <t>LL5</t>
  </si>
  <si>
    <t>LL6</t>
  </si>
  <si>
    <t>LL7</t>
  </si>
  <si>
    <t>LL8</t>
  </si>
  <si>
    <t>LL9</t>
  </si>
  <si>
    <t>LL10</t>
  </si>
  <si>
    <t>LL11</t>
  </si>
  <si>
    <t>LL12</t>
  </si>
  <si>
    <t>LL13</t>
  </si>
  <si>
    <t>de Bourcy</t>
  </si>
  <si>
    <t>Anne</t>
  </si>
  <si>
    <t>anne.debourcy@kleyrgrasso.com</t>
  </si>
  <si>
    <t>Richartz</t>
  </si>
  <si>
    <t>Chris</t>
  </si>
  <si>
    <t>christophe.richartz@education.lu</t>
  </si>
  <si>
    <t>KG1</t>
  </si>
  <si>
    <t>KG2</t>
  </si>
  <si>
    <t>Ney</t>
  </si>
  <si>
    <t>Christophe</t>
  </si>
  <si>
    <t>Goeres</t>
  </si>
  <si>
    <t>Olivier</t>
  </si>
  <si>
    <t>KG3</t>
  </si>
  <si>
    <t>KG4</t>
  </si>
  <si>
    <t>AL1</t>
  </si>
  <si>
    <t>AL2</t>
  </si>
  <si>
    <t>Majerus</t>
  </si>
  <si>
    <t>Raths</t>
  </si>
  <si>
    <t>Kuffer</t>
  </si>
  <si>
    <t>Skrijelj</t>
  </si>
  <si>
    <t>Rifat</t>
  </si>
  <si>
    <t>Linnig</t>
  </si>
  <si>
    <t>Patrick</t>
  </si>
  <si>
    <t>Walisch</t>
  </si>
  <si>
    <t>Sacha</t>
  </si>
  <si>
    <t>Goedert</t>
  </si>
  <si>
    <t>Steve</t>
  </si>
  <si>
    <t>Bourg</t>
  </si>
  <si>
    <t>Heintz</t>
  </si>
  <si>
    <t>Jessie</t>
  </si>
  <si>
    <t>Haas</t>
  </si>
  <si>
    <t>Helminger</t>
  </si>
  <si>
    <t>Françoise</t>
  </si>
  <si>
    <t>Jagiello</t>
  </si>
  <si>
    <t>Marleen</t>
  </si>
  <si>
    <t>Frascht</t>
  </si>
  <si>
    <t>Martine</t>
  </si>
  <si>
    <t>Nuss</t>
  </si>
  <si>
    <t>Sarah</t>
  </si>
  <si>
    <t>Kaufmann</t>
  </si>
  <si>
    <t>AL3</t>
  </si>
  <si>
    <t>AL4</t>
  </si>
  <si>
    <t>AL5</t>
  </si>
  <si>
    <t>AL6</t>
  </si>
  <si>
    <t>AL7</t>
  </si>
  <si>
    <t>AL8</t>
  </si>
  <si>
    <t>AL9</t>
  </si>
  <si>
    <t>AL10</t>
  </si>
  <si>
    <t>AL11</t>
  </si>
  <si>
    <t>AL12</t>
  </si>
  <si>
    <t>AL13</t>
  </si>
  <si>
    <t>AL14</t>
  </si>
  <si>
    <t>AL15</t>
  </si>
  <si>
    <t>AL16</t>
  </si>
  <si>
    <t>Jour</t>
  </si>
  <si>
    <t>Mardi</t>
  </si>
  <si>
    <t>Jeudi</t>
  </si>
  <si>
    <t>Mercredi</t>
  </si>
  <si>
    <t>CNT (Esch)</t>
  </si>
  <si>
    <t>Lundi</t>
  </si>
  <si>
    <t>à déterminer</t>
  </si>
  <si>
    <t>Journées de préférence</t>
  </si>
  <si>
    <t>Lieu</t>
  </si>
  <si>
    <t>?</t>
  </si>
  <si>
    <t>Bonne voie ou CNT</t>
  </si>
  <si>
    <r>
      <t>1</t>
    </r>
    <r>
      <rPr>
        <b/>
        <vertAlign val="superscript"/>
        <sz val="30"/>
        <color theme="1"/>
        <rFont val="Calibri"/>
        <family val="2"/>
        <scheme val="minor"/>
      </rPr>
      <t>ère</t>
    </r>
    <r>
      <rPr>
        <b/>
        <sz val="30"/>
        <color theme="1"/>
        <rFont val="Calibri"/>
        <family val="2"/>
        <scheme val="minor"/>
      </rPr>
      <t xml:space="preserve"> phase</t>
    </r>
  </si>
  <si>
    <r>
      <t>2</t>
    </r>
    <r>
      <rPr>
        <b/>
        <vertAlign val="superscript"/>
        <sz val="30"/>
        <color theme="1"/>
        <rFont val="Calibri"/>
        <family val="2"/>
        <scheme val="minor"/>
      </rPr>
      <t>e</t>
    </r>
    <r>
      <rPr>
        <b/>
        <sz val="30"/>
        <color theme="1"/>
        <rFont val="Calibri"/>
        <family val="2"/>
        <scheme val="minor"/>
      </rPr>
      <t xml:space="preserve"> phase</t>
    </r>
  </si>
  <si>
    <t>Art. 3.5</t>
  </si>
  <si>
    <t>Il appartient aux sociétés d’arrêter elles-mêmes, pour chaque rencontre, la composition de leur équipe ainsi que l’ordre des joueurs au sein de l’équipe.</t>
  </si>
  <si>
    <t>Art. 3.7</t>
  </si>
  <si>
    <t>Tous les simples se jouent selon un format « Fast4 Tennis » modifié, c’est-à-dire :
•	Short set (premier à 4 jeux avec minimum 2 jeux de différence, tiebreak à 3-3)
•	Tiebreak du set jusqu’à 7 points avec un point décisif à 6-6
•	Match Tiebreak comme 3e set (premier à 10 points avec point décisif à 9-9)
•	« Sudden death » pendant les jeux, c’est-à-dire qu’un point décisif est joué à 40-40 (choix du côté au relanceur) 
Les doubles sont joués dans le format d’un seul long set avec les modalités suivantes :
•	Première équipe arrivée à 8 jeux avec 2 jeux d’écart ;
•	Tie-break jusqu’à 7 points à 7 jeux partout avec point décisif à 6-6.</t>
  </si>
  <si>
    <t>Une équipe est composée de 4 joueurs au minimum et 8 joueurs au maximum, au cas où 4 joueurs différents jouent les doubles par rapport aux simples. Une équipe incomplète peut jouer la rencontre pour autant qu’au moins 2 joueurs soient présents pour les simples et les doubles.</t>
  </si>
  <si>
    <t>Art. 3.3</t>
  </si>
  <si>
    <t>Pour chaque rencontre, une feuille de match spécialement conçue à cet effet est à remplir par le responsable de l’équipe visitée. En cas d’équipe incomplète, seuls les noms des joueurs présents sont à inscrire en tant que joueur sur cette feuille de match. Les résultats des matchs, ainsi que d’éventuelles remarques ou réclamations sont documentés sur la feuille de match. En cas de tiebreak pour le match, le résultat de celui-ci est à inscrire sur la feuille de match et il compte comme un set gagné respectivement perdu et comme un jeu gagné respectivement perdu.
La feuille de match sera remplie sous forme de fichier Excel mis à disposition par la FLT et envoyée à la FLT par e-mail au plus tard deux jours ouvrables après la fin de la rencontre en question.</t>
  </si>
  <si>
    <t>Art. 3.8</t>
  </si>
  <si>
    <t>Le gagnant de chaque simple recevra 1 point, tandis que le gagnant de chaque double recevra 2 points. De deux équipes est victorieuse celle qui a gagné le plus de points. En cas d’égalité de points, il y a match nul.</t>
  </si>
  <si>
    <t>Art. 3.9</t>
  </si>
  <si>
    <t>Ll4</t>
  </si>
  <si>
    <t>Ll6</t>
  </si>
  <si>
    <t>BdL: absence de femme signalé bien à l'avance
Joueur en simple d'ordre 4 chez BdL: Cuellar Alexis (ne figure pas dans le fichier, mais a été inscrit ultérieurement)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</si>
</sst>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0"/>
    <numFmt numFmtId="165" formatCode="d/mm/yy;@"/>
    <numFmt numFmtId="166" formatCode="[$-F800]dddd\,\ mmmm\ dd\,\ yyyy"/>
    <numFmt numFmtId="167" formatCode="dd\.mm\.yyyy"/>
    <numFmt numFmtId="168" formatCode="dd/mm/yy;@"/>
    <numFmt numFmtId="169" formatCode="dd/mm/yyyy;@"/>
  </numFmts>
  <fonts count="41" x14ac:knownFonts="1">
    <font>
      <sz val="12"/>
      <color theme="1"/>
      <name val="Calibri"/>
      <family val="2"/>
      <scheme val="minor"/>
    </font>
    <font>
      <sz val="8"/>
      <name val="Calibri"/>
      <family val="2"/>
    </font>
    <font>
      <sz val="12"/>
      <color indexed="8"/>
      <name val="Arial"/>
      <family val="2"/>
    </font>
    <font>
      <sz val="10"/>
      <color indexed="8"/>
      <name val="Arial"/>
      <family val="2"/>
    </font>
    <font>
      <b/>
      <sz val="12"/>
      <color indexed="8"/>
      <name val="Arial"/>
      <family val="2"/>
    </font>
    <font>
      <b/>
      <sz val="9"/>
      <color indexed="8"/>
      <name val="Arial"/>
      <family val="2"/>
    </font>
    <font>
      <b/>
      <sz val="6"/>
      <color indexed="8"/>
      <name val="Arial"/>
      <family val="2"/>
    </font>
    <font>
      <b/>
      <sz val="10"/>
      <color indexed="8"/>
      <name val="Arial"/>
      <family val="2"/>
    </font>
    <font>
      <b/>
      <sz val="10"/>
      <color indexed="9"/>
      <name val="Arial"/>
      <family val="2"/>
    </font>
    <font>
      <sz val="14"/>
      <color indexed="8"/>
      <name val="Arial"/>
      <family val="2"/>
    </font>
    <font>
      <sz val="18"/>
      <color indexed="8"/>
      <name val="Arial"/>
      <family val="2"/>
    </font>
    <font>
      <u/>
      <sz val="18"/>
      <color indexed="8"/>
      <name val="Arial"/>
      <family val="2"/>
    </font>
    <font>
      <sz val="8"/>
      <color indexed="8"/>
      <name val="Arial"/>
      <family val="2"/>
    </font>
    <font>
      <sz val="9"/>
      <color indexed="8"/>
      <name val="Arial"/>
      <family val="2"/>
    </font>
    <font>
      <b/>
      <sz val="16"/>
      <color indexed="8"/>
      <name val="Arial"/>
      <family val="2"/>
    </font>
    <font>
      <sz val="16"/>
      <color indexed="8"/>
      <name val="Arial"/>
      <family val="2"/>
    </font>
    <font>
      <u/>
      <sz val="8"/>
      <color indexed="8"/>
      <name val="Arial"/>
      <family val="2"/>
    </font>
    <font>
      <b/>
      <sz val="11"/>
      <name val="Arial"/>
      <family val="2"/>
    </font>
    <font>
      <sz val="10"/>
      <name val="Arial"/>
      <family val="2"/>
    </font>
    <font>
      <b/>
      <sz val="12"/>
      <name val="Arial"/>
      <family val="2"/>
    </font>
    <font>
      <sz val="8"/>
      <name val="Calibri"/>
      <family val="2"/>
    </font>
    <font>
      <sz val="8"/>
      <name val="Calibri"/>
      <family val="2"/>
    </font>
    <font>
      <b/>
      <sz val="12"/>
      <color indexed="10"/>
      <name val="Arial"/>
      <family val="2"/>
    </font>
    <font>
      <sz val="11"/>
      <color theme="1"/>
      <name val="Arial"/>
      <family val="2"/>
    </font>
    <font>
      <sz val="12"/>
      <name val="Arial"/>
      <family val="2"/>
    </font>
    <font>
      <sz val="12"/>
      <name val="Calibri"/>
      <family val="2"/>
      <scheme val="minor"/>
    </font>
    <font>
      <b/>
      <sz val="10"/>
      <color indexed="10"/>
      <name val="Arial"/>
      <family val="2"/>
    </font>
    <font>
      <b/>
      <sz val="12"/>
      <color theme="1"/>
      <name val="Calibri"/>
      <family val="2"/>
    </font>
    <font>
      <b/>
      <sz val="12"/>
      <color theme="1"/>
      <name val="Arial"/>
      <family val="2"/>
    </font>
    <font>
      <b/>
      <sz val="12"/>
      <color theme="1"/>
      <name val="Calibri"/>
      <family val="2"/>
      <scheme val="minor"/>
    </font>
    <font>
      <b/>
      <sz val="40"/>
      <name val="Arial"/>
      <family val="2"/>
    </font>
    <font>
      <b/>
      <sz val="40"/>
      <color theme="1"/>
      <name val="Calibri"/>
      <family val="2"/>
      <scheme val="minor"/>
    </font>
    <font>
      <b/>
      <sz val="20"/>
      <color theme="1"/>
      <name val="Calibri"/>
      <family val="2"/>
      <scheme val="minor"/>
    </font>
    <font>
      <vertAlign val="superscript"/>
      <sz val="12"/>
      <color theme="1"/>
      <name val="Calibri"/>
      <family val="2"/>
      <scheme val="minor"/>
    </font>
    <font>
      <vertAlign val="superscript"/>
      <sz val="12"/>
      <name val="Arial"/>
      <family val="2"/>
    </font>
    <font>
      <b/>
      <sz val="10"/>
      <color rgb="FFFF0000"/>
      <name val="Arial"/>
      <family val="2"/>
    </font>
    <font>
      <u/>
      <sz val="12"/>
      <color theme="10"/>
      <name val="Calibri"/>
      <family val="2"/>
      <scheme val="minor"/>
    </font>
    <font>
      <sz val="12"/>
      <color rgb="FFFF0000"/>
      <name val="Arial"/>
      <family val="2"/>
    </font>
    <font>
      <b/>
      <sz val="30"/>
      <color theme="1"/>
      <name val="Calibri"/>
      <family val="2"/>
      <scheme val="minor"/>
    </font>
    <font>
      <b/>
      <vertAlign val="superscript"/>
      <sz val="30"/>
      <color theme="1"/>
      <name val="Calibri"/>
      <family val="2"/>
      <scheme val="minor"/>
    </font>
    <font>
      <sz val="11"/>
      <color theme="1"/>
      <name val="Times New Roman"/>
      <family val="1"/>
    </font>
  </fonts>
  <fills count="11">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indexed="42"/>
        <bgColor indexed="64"/>
      </patternFill>
    </fill>
    <fill>
      <patternFill patternType="solid">
        <fgColor rgb="FF00B0F0"/>
        <bgColor indexed="64"/>
      </patternFill>
    </fill>
    <fill>
      <patternFill patternType="solid">
        <fgColor rgb="FFFFFF00"/>
        <bgColor indexed="64"/>
      </patternFill>
    </fill>
    <fill>
      <patternFill patternType="solid">
        <fgColor rgb="FF00FF00"/>
        <bgColor indexed="64"/>
      </patternFill>
    </fill>
    <fill>
      <patternFill patternType="solid">
        <fgColor rgb="FFFFC00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s>
  <cellStyleXfs count="5">
    <xf numFmtId="0" fontId="0" fillId="0" borderId="0"/>
    <xf numFmtId="44" fontId="18" fillId="0" borderId="0" applyFont="0" applyFill="0" applyBorder="0" applyAlignment="0" applyProtection="0"/>
    <xf numFmtId="0" fontId="23" fillId="0" borderId="0"/>
    <xf numFmtId="0" fontId="18" fillId="0" borderId="0"/>
    <xf numFmtId="0" fontId="36" fillId="0" borderId="0" applyNumberFormat="0" applyFill="0" applyBorder="0" applyAlignment="0" applyProtection="0"/>
  </cellStyleXfs>
  <cellXfs count="476">
    <xf numFmtId="0" fontId="0" fillId="0" borderId="0" xfId="0"/>
    <xf numFmtId="0" fontId="2" fillId="0" borderId="0" xfId="0" applyFont="1"/>
    <xf numFmtId="0" fontId="2" fillId="0" borderId="0" xfId="0" applyFont="1" applyAlignment="1">
      <alignment horizontal="center" vertical="center"/>
    </xf>
    <xf numFmtId="0" fontId="17" fillId="0" borderId="0" xfId="0" applyFont="1"/>
    <xf numFmtId="1" fontId="4" fillId="0" borderId="1"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4" fillId="0" borderId="1" xfId="0" applyFont="1" applyBorder="1" applyAlignment="1">
      <alignment horizontal="center" vertical="center"/>
    </xf>
    <xf numFmtId="0" fontId="2" fillId="0" borderId="0" xfId="2" applyFont="1"/>
    <xf numFmtId="0" fontId="2" fillId="0" borderId="1" xfId="0" applyFont="1" applyBorder="1" applyAlignment="1">
      <alignment horizontal="center" vertical="center"/>
    </xf>
    <xf numFmtId="0" fontId="10" fillId="0" borderId="0" xfId="0" applyFont="1"/>
    <xf numFmtId="0" fontId="12" fillId="0" borderId="0" xfId="0" applyFont="1"/>
    <xf numFmtId="14" fontId="2" fillId="0" borderId="0" xfId="0" applyNumberFormat="1" applyFont="1"/>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8" fillId="0" borderId="0" xfId="0" applyFont="1" applyAlignment="1">
      <alignment horizontal="center" textRotation="255"/>
    </xf>
    <xf numFmtId="164" fontId="4" fillId="0" borderId="11" xfId="0" applyNumberFormat="1" applyFont="1" applyBorder="1" applyAlignment="1">
      <alignment horizontal="center" vertical="center"/>
    </xf>
    <xf numFmtId="164"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7" fillId="0" borderId="0" xfId="0" applyFont="1" applyAlignment="1">
      <alignment horizontal="center" textRotation="255"/>
    </xf>
    <xf numFmtId="0" fontId="3" fillId="0" borderId="0" xfId="0" applyFont="1" applyAlignment="1">
      <alignment horizontal="center" textRotation="255"/>
    </xf>
    <xf numFmtId="0" fontId="12" fillId="0" borderId="0" xfId="0" applyFont="1" applyAlignment="1">
      <alignment horizontal="center" vertical="top"/>
    </xf>
    <xf numFmtId="0" fontId="4" fillId="0" borderId="0" xfId="0" applyFont="1" applyAlignment="1">
      <alignment horizontal="center" vertical="center"/>
    </xf>
    <xf numFmtId="0" fontId="25" fillId="0" borderId="0" xfId="0" applyFont="1"/>
    <xf numFmtId="0" fontId="9" fillId="0" borderId="0" xfId="0" applyFont="1"/>
    <xf numFmtId="0" fontId="12" fillId="0" borderId="0" xfId="0" applyFont="1" applyAlignment="1">
      <alignment horizontal="left" vertical="top"/>
    </xf>
    <xf numFmtId="0" fontId="2" fillId="0" borderId="0" xfId="0" applyFont="1" applyAlignment="1">
      <alignment horizontal="left"/>
    </xf>
    <xf numFmtId="0" fontId="2" fillId="0" borderId="22" xfId="0" applyFont="1" applyBorder="1"/>
    <xf numFmtId="0" fontId="2" fillId="0" borderId="23" xfId="0" applyFont="1" applyBorder="1"/>
    <xf numFmtId="0" fontId="2" fillId="0" borderId="24" xfId="0" applyFont="1" applyBorder="1"/>
    <xf numFmtId="0" fontId="2" fillId="0" borderId="20" xfId="0" applyFont="1" applyBorder="1"/>
    <xf numFmtId="0" fontId="2" fillId="0" borderId="21" xfId="0" applyFont="1" applyBorder="1"/>
    <xf numFmtId="1" fontId="2" fillId="0" borderId="20" xfId="0" applyNumberFormat="1" applyFont="1" applyBorder="1"/>
    <xf numFmtId="1" fontId="2" fillId="0" borderId="0" xfId="0" applyNumberFormat="1" applyFont="1"/>
    <xf numFmtId="0" fontId="2" fillId="0" borderId="2" xfId="0" applyFont="1" applyBorder="1" applyAlignment="1">
      <alignment horizontal="center" vertical="center"/>
    </xf>
    <xf numFmtId="164" fontId="2" fillId="0" borderId="3" xfId="0" applyNumberFormat="1" applyFont="1" applyBorder="1" applyAlignment="1">
      <alignment horizontal="center" vertical="center"/>
    </xf>
    <xf numFmtId="164" fontId="2" fillId="0" borderId="10" xfId="0" applyNumberFormat="1" applyFont="1" applyBorder="1" applyAlignment="1">
      <alignment horizontal="center" vertical="center"/>
    </xf>
    <xf numFmtId="0" fontId="2" fillId="0" borderId="4" xfId="0" applyFont="1" applyBorder="1" applyAlignment="1">
      <alignment horizontal="center" vertical="center"/>
    </xf>
    <xf numFmtId="1" fontId="4" fillId="0" borderId="11" xfId="0" applyNumberFormat="1" applyFont="1" applyBorder="1" applyAlignment="1">
      <alignment horizontal="center" vertical="center"/>
    </xf>
    <xf numFmtId="1" fontId="4" fillId="0" borderId="5" xfId="0" applyNumberFormat="1" applyFont="1" applyBorder="1" applyAlignment="1">
      <alignment horizontal="center" vertical="center"/>
    </xf>
    <xf numFmtId="0" fontId="24" fillId="0" borderId="0" xfId="2" applyFont="1"/>
    <xf numFmtId="49" fontId="24" fillId="0" borderId="0" xfId="2" applyNumberFormat="1" applyFont="1"/>
    <xf numFmtId="49" fontId="24" fillId="0" borderId="0" xfId="2" applyNumberFormat="1" applyFont="1" applyAlignment="1">
      <alignment horizontal="left"/>
    </xf>
    <xf numFmtId="49" fontId="24" fillId="0" borderId="0" xfId="3" applyNumberFormat="1" applyFont="1"/>
    <xf numFmtId="49" fontId="19" fillId="0" borderId="29" xfId="2" applyNumberFormat="1" applyFont="1" applyBorder="1" applyAlignment="1">
      <alignment horizontal="center"/>
    </xf>
    <xf numFmtId="0" fontId="24" fillId="0" borderId="42" xfId="2" applyFont="1" applyBorder="1"/>
    <xf numFmtId="0" fontId="24" fillId="0" borderId="1" xfId="2" applyFont="1" applyBorder="1"/>
    <xf numFmtId="0" fontId="24" fillId="0" borderId="12" xfId="2" applyFont="1" applyBorder="1"/>
    <xf numFmtId="0" fontId="24" fillId="3" borderId="42" xfId="2" applyFont="1" applyFill="1" applyBorder="1"/>
    <xf numFmtId="0" fontId="24" fillId="3" borderId="1" xfId="2" applyFont="1" applyFill="1" applyBorder="1"/>
    <xf numFmtId="0" fontId="24" fillId="3" borderId="15" xfId="2" applyFont="1" applyFill="1" applyBorder="1"/>
    <xf numFmtId="0" fontId="24" fillId="3" borderId="19" xfId="2" applyFont="1" applyFill="1" applyBorder="1"/>
    <xf numFmtId="0" fontId="24" fillId="3" borderId="12" xfId="2" applyFont="1" applyFill="1" applyBorder="1"/>
    <xf numFmtId="0" fontId="25" fillId="0" borderId="0" xfId="0" applyFont="1" applyAlignment="1">
      <alignment horizontal="center" vertical="center"/>
    </xf>
    <xf numFmtId="0" fontId="0" fillId="0" borderId="0" xfId="0" applyAlignment="1">
      <alignment horizontal="center" vertical="center"/>
    </xf>
    <xf numFmtId="0" fontId="25" fillId="0" borderId="3" xfId="0" applyFont="1" applyBorder="1"/>
    <xf numFmtId="0" fontId="25" fillId="0" borderId="1" xfId="0" applyFont="1" applyBorder="1"/>
    <xf numFmtId="0" fontId="25" fillId="0" borderId="1" xfId="0" applyFont="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5" fillId="0" borderId="10" xfId="0" applyFont="1" applyBorder="1" applyAlignment="1">
      <alignment horizontal="center" vertical="center"/>
    </xf>
    <xf numFmtId="0" fontId="25" fillId="0" borderId="6" xfId="0" applyFont="1" applyBorder="1"/>
    <xf numFmtId="0" fontId="25" fillId="0" borderId="12" xfId="0" applyFont="1" applyBorder="1"/>
    <xf numFmtId="0" fontId="25" fillId="0" borderId="12" xfId="0" applyFont="1" applyBorder="1" applyAlignment="1">
      <alignment horizontal="center" vertical="center"/>
    </xf>
    <xf numFmtId="0" fontId="0" fillId="0" borderId="12" xfId="0" applyBorder="1" applyAlignment="1">
      <alignment horizontal="center" vertical="center"/>
    </xf>
    <xf numFmtId="0" fontId="25" fillId="0" borderId="13" xfId="0" applyFont="1" applyBorder="1" applyAlignment="1">
      <alignment horizontal="center" vertical="center"/>
    </xf>
    <xf numFmtId="0" fontId="25" fillId="0" borderId="36" xfId="0" applyFont="1" applyBorder="1"/>
    <xf numFmtId="0" fontId="25" fillId="0" borderId="19" xfId="0" applyFont="1" applyBorder="1"/>
    <xf numFmtId="0" fontId="25" fillId="0" borderId="19" xfId="0" applyFont="1" applyBorder="1" applyAlignment="1">
      <alignment horizontal="center" vertical="center"/>
    </xf>
    <xf numFmtId="0" fontId="0" fillId="0" borderId="19" xfId="0" applyBorder="1" applyAlignment="1">
      <alignment horizontal="center" vertical="center"/>
    </xf>
    <xf numFmtId="0" fontId="0" fillId="0" borderId="34" xfId="0" applyBorder="1" applyAlignment="1">
      <alignment horizontal="center" vertical="center"/>
    </xf>
    <xf numFmtId="0" fontId="17" fillId="0" borderId="11" xfId="0" applyFont="1" applyBorder="1"/>
    <xf numFmtId="0" fontId="17" fillId="0" borderId="29" xfId="0" applyFont="1" applyBorder="1"/>
    <xf numFmtId="0" fontId="17" fillId="0" borderId="29" xfId="0" applyFont="1" applyBorder="1" applyAlignment="1">
      <alignment horizontal="center" vertical="center"/>
    </xf>
    <xf numFmtId="0" fontId="17" fillId="0" borderId="5" xfId="0" applyFont="1" applyBorder="1" applyAlignment="1">
      <alignment horizontal="center" vertical="center"/>
    </xf>
    <xf numFmtId="0" fontId="17" fillId="4" borderId="29" xfId="0" applyFont="1" applyFill="1" applyBorder="1"/>
    <xf numFmtId="0" fontId="25" fillId="4" borderId="19" xfId="0" applyFont="1" applyFill="1" applyBorder="1"/>
    <xf numFmtId="0" fontId="25" fillId="4" borderId="1" xfId="0" applyFont="1" applyFill="1" applyBorder="1"/>
    <xf numFmtId="0" fontId="25" fillId="4" borderId="12" xfId="0" applyFont="1" applyFill="1" applyBorder="1"/>
    <xf numFmtId="0" fontId="17" fillId="5" borderId="29" xfId="0" applyFont="1" applyFill="1" applyBorder="1" applyAlignment="1">
      <alignment horizontal="center" vertical="center"/>
    </xf>
    <xf numFmtId="0" fontId="25" fillId="5" borderId="19" xfId="0" applyFont="1" applyFill="1" applyBorder="1" applyAlignment="1">
      <alignment horizontal="center" vertical="center"/>
    </xf>
    <xf numFmtId="0" fontId="25" fillId="5" borderId="1" xfId="0" applyFont="1" applyFill="1" applyBorder="1" applyAlignment="1">
      <alignment horizontal="center" vertical="center"/>
    </xf>
    <xf numFmtId="0" fontId="25" fillId="5" borderId="12" xfId="0" applyFont="1" applyFill="1" applyBorder="1" applyAlignment="1">
      <alignment horizontal="center" vertical="center"/>
    </xf>
    <xf numFmtId="0" fontId="2" fillId="0" borderId="7" xfId="0" applyFont="1" applyBorder="1"/>
    <xf numFmtId="0" fontId="2" fillId="0" borderId="8" xfId="0" applyFont="1" applyBorder="1"/>
    <xf numFmtId="0" fontId="2" fillId="0" borderId="9" xfId="0" applyFont="1" applyBorder="1"/>
    <xf numFmtId="0" fontId="13" fillId="0" borderId="3" xfId="0" applyFont="1" applyBorder="1" applyAlignment="1">
      <alignment horizontal="left" vertical="center"/>
    </xf>
    <xf numFmtId="165" fontId="19" fillId="0" borderId="29" xfId="2" applyNumberFormat="1" applyFont="1" applyBorder="1" applyAlignment="1">
      <alignment horizontal="center" vertical="center"/>
    </xf>
    <xf numFmtId="0" fontId="19" fillId="0" borderId="29" xfId="2" applyFont="1" applyBorder="1" applyAlignment="1">
      <alignment horizontal="center" vertical="center"/>
    </xf>
    <xf numFmtId="0" fontId="24" fillId="3" borderId="42" xfId="2" applyFont="1" applyFill="1" applyBorder="1" applyAlignment="1">
      <alignment horizontal="center" vertical="center"/>
    </xf>
    <xf numFmtId="0" fontId="24" fillId="3" borderId="1" xfId="2" applyFont="1" applyFill="1" applyBorder="1" applyAlignment="1">
      <alignment horizontal="center" vertical="center"/>
    </xf>
    <xf numFmtId="0" fontId="24" fillId="3" borderId="15" xfId="2" applyFont="1" applyFill="1" applyBorder="1" applyAlignment="1">
      <alignment horizontal="center" vertical="center"/>
    </xf>
    <xf numFmtId="0" fontId="24" fillId="0" borderId="42" xfId="2" applyFont="1" applyBorder="1" applyAlignment="1">
      <alignment horizontal="center" vertical="center"/>
    </xf>
    <xf numFmtId="0" fontId="24" fillId="0" borderId="1" xfId="2" applyFont="1" applyBorder="1" applyAlignment="1">
      <alignment horizontal="center" vertical="center"/>
    </xf>
    <xf numFmtId="0" fontId="24" fillId="0" borderId="12" xfId="2" applyFont="1" applyBorder="1" applyAlignment="1">
      <alignment horizontal="center" vertical="center"/>
    </xf>
    <xf numFmtId="0" fontId="24" fillId="3" borderId="19" xfId="2" applyFont="1" applyFill="1" applyBorder="1" applyAlignment="1">
      <alignment horizontal="center" vertical="center"/>
    </xf>
    <xf numFmtId="0" fontId="24" fillId="3" borderId="12" xfId="2" applyFont="1" applyFill="1" applyBorder="1" applyAlignment="1">
      <alignment horizontal="center" vertical="center"/>
    </xf>
    <xf numFmtId="0" fontId="24" fillId="0" borderId="0" xfId="2" applyFont="1" applyAlignment="1">
      <alignment horizontal="center" vertical="center"/>
    </xf>
    <xf numFmtId="165" fontId="24" fillId="0" borderId="0" xfId="2" applyNumberFormat="1" applyFont="1" applyAlignment="1">
      <alignment horizontal="center" vertical="center"/>
    </xf>
    <xf numFmtId="167" fontId="24" fillId="0" borderId="0" xfId="2" applyNumberFormat="1" applyFont="1" applyAlignment="1">
      <alignment horizontal="center" vertical="center"/>
    </xf>
    <xf numFmtId="14" fontId="24" fillId="0" borderId="0" xfId="2" applyNumberFormat="1" applyFont="1" applyAlignment="1">
      <alignment horizontal="center" vertical="center"/>
    </xf>
    <xf numFmtId="168" fontId="24" fillId="0" borderId="0" xfId="2" applyNumberFormat="1" applyFont="1" applyAlignment="1">
      <alignment horizontal="center" vertical="center"/>
    </xf>
    <xf numFmtId="0" fontId="19" fillId="0" borderId="11" xfId="2" applyFont="1" applyBorder="1" applyAlignment="1">
      <alignment horizontal="center" vertical="center"/>
    </xf>
    <xf numFmtId="0" fontId="24" fillId="3" borderId="41" xfId="2" applyFont="1" applyFill="1" applyBorder="1" applyAlignment="1">
      <alignment horizontal="center" vertical="center"/>
    </xf>
    <xf numFmtId="0" fontId="24" fillId="3" borderId="3" xfId="2" applyFont="1" applyFill="1" applyBorder="1" applyAlignment="1">
      <alignment horizontal="center" vertical="center"/>
    </xf>
    <xf numFmtId="0" fontId="24" fillId="0" borderId="41" xfId="2" applyFont="1" applyBorder="1" applyAlignment="1">
      <alignment horizontal="center" vertical="center"/>
    </xf>
    <xf numFmtId="0" fontId="24" fillId="3" borderId="6" xfId="2" applyFont="1" applyFill="1" applyBorder="1" applyAlignment="1">
      <alignment horizontal="center" vertical="center"/>
    </xf>
    <xf numFmtId="0" fontId="24" fillId="0" borderId="0" xfId="3" applyFont="1" applyAlignment="1">
      <alignment horizontal="center" vertical="center"/>
    </xf>
    <xf numFmtId="2" fontId="19" fillId="0" borderId="29" xfId="2" applyNumberFormat="1" applyFont="1" applyBorder="1" applyAlignment="1">
      <alignment horizontal="center" vertical="center"/>
    </xf>
    <xf numFmtId="49" fontId="19" fillId="0" borderId="29" xfId="2" applyNumberFormat="1" applyFont="1" applyBorder="1" applyAlignment="1">
      <alignment horizontal="center" vertical="center"/>
    </xf>
    <xf numFmtId="49" fontId="19" fillId="0" borderId="5" xfId="2" applyNumberFormat="1" applyFont="1" applyBorder="1" applyAlignment="1">
      <alignment horizontal="center" vertical="center"/>
    </xf>
    <xf numFmtId="49" fontId="24" fillId="3" borderId="15" xfId="2" applyNumberFormat="1" applyFont="1" applyFill="1" applyBorder="1" applyAlignment="1">
      <alignment horizontal="center" vertical="center"/>
    </xf>
    <xf numFmtId="49" fontId="24" fillId="3" borderId="42" xfId="2" applyNumberFormat="1" applyFont="1" applyFill="1" applyBorder="1" applyAlignment="1">
      <alignment horizontal="center" vertical="center"/>
    </xf>
    <xf numFmtId="49" fontId="24" fillId="3" borderId="40" xfId="2" applyNumberFormat="1" applyFont="1" applyFill="1" applyBorder="1" applyAlignment="1">
      <alignment horizontal="center" vertical="center"/>
    </xf>
    <xf numFmtId="49" fontId="24" fillId="3" borderId="1" xfId="2" applyNumberFormat="1" applyFont="1" applyFill="1" applyBorder="1" applyAlignment="1">
      <alignment horizontal="center" vertical="center"/>
    </xf>
    <xf numFmtId="49" fontId="24" fillId="3" borderId="10" xfId="2" applyNumberFormat="1" applyFont="1" applyFill="1" applyBorder="1" applyAlignment="1">
      <alignment horizontal="center" vertical="center"/>
    </xf>
    <xf numFmtId="49" fontId="24" fillId="3" borderId="16" xfId="2" applyNumberFormat="1" applyFont="1" applyFill="1" applyBorder="1" applyAlignment="1">
      <alignment horizontal="center" vertical="center"/>
    </xf>
    <xf numFmtId="49" fontId="24" fillId="0" borderId="42" xfId="2" applyNumberFormat="1" applyFont="1" applyBorder="1" applyAlignment="1">
      <alignment horizontal="center" vertical="center"/>
    </xf>
    <xf numFmtId="49" fontId="24" fillId="0" borderId="40" xfId="2" applyNumberFormat="1" applyFont="1" applyBorder="1" applyAlignment="1">
      <alignment horizontal="center" vertical="center"/>
    </xf>
    <xf numFmtId="49" fontId="24" fillId="0" borderId="1" xfId="2" applyNumberFormat="1" applyFont="1" applyBorder="1" applyAlignment="1">
      <alignment horizontal="center" vertical="center"/>
    </xf>
    <xf numFmtId="49" fontId="24" fillId="0" borderId="10" xfId="2" applyNumberFormat="1" applyFont="1" applyBorder="1" applyAlignment="1">
      <alignment horizontal="center" vertical="center"/>
    </xf>
    <xf numFmtId="49" fontId="24" fillId="0" borderId="12" xfId="2" applyNumberFormat="1" applyFont="1" applyBorder="1" applyAlignment="1">
      <alignment horizontal="center" vertical="center"/>
    </xf>
    <xf numFmtId="49" fontId="24" fillId="0" borderId="13" xfId="2" applyNumberFormat="1" applyFont="1" applyBorder="1" applyAlignment="1">
      <alignment horizontal="center" vertical="center"/>
    </xf>
    <xf numFmtId="49" fontId="24" fillId="3" borderId="19" xfId="2" applyNumberFormat="1" applyFont="1" applyFill="1" applyBorder="1" applyAlignment="1">
      <alignment horizontal="center" vertical="center"/>
    </xf>
    <xf numFmtId="49" fontId="24" fillId="3" borderId="34" xfId="2" applyNumberFormat="1" applyFont="1" applyFill="1" applyBorder="1" applyAlignment="1">
      <alignment horizontal="center" vertical="center"/>
    </xf>
    <xf numFmtId="2" fontId="24" fillId="0" borderId="0" xfId="2" applyNumberFormat="1" applyFont="1" applyAlignment="1">
      <alignment horizontal="center" vertical="center"/>
    </xf>
    <xf numFmtId="49" fontId="24" fillId="0" borderId="0" xfId="2" applyNumberFormat="1" applyFont="1" applyAlignment="1">
      <alignment horizontal="center" vertical="center"/>
    </xf>
    <xf numFmtId="2" fontId="24" fillId="0" borderId="0" xfId="3" applyNumberFormat="1" applyFont="1" applyAlignment="1">
      <alignment horizontal="center" vertical="center"/>
    </xf>
    <xf numFmtId="0" fontId="0" fillId="6" borderId="10" xfId="0" applyFill="1" applyBorder="1" applyAlignment="1">
      <alignment horizontal="center" vertical="center"/>
    </xf>
    <xf numFmtId="0" fontId="0" fillId="6" borderId="34" xfId="0" applyFill="1" applyBorder="1" applyAlignment="1">
      <alignment horizontal="center" vertical="center"/>
    </xf>
    <xf numFmtId="0" fontId="0" fillId="6" borderId="13" xfId="0" applyFill="1" applyBorder="1" applyAlignment="1">
      <alignment horizontal="center" vertical="center"/>
    </xf>
    <xf numFmtId="0" fontId="0" fillId="0" borderId="42" xfId="0" applyBorder="1" applyAlignment="1">
      <alignment horizontal="center" vertical="center"/>
    </xf>
    <xf numFmtId="0" fontId="0" fillId="6" borderId="40" xfId="0" applyFill="1" applyBorder="1" applyAlignment="1">
      <alignment horizontal="center" vertical="center"/>
    </xf>
    <xf numFmtId="0" fontId="0" fillId="0" borderId="15" xfId="0" applyBorder="1" applyAlignment="1">
      <alignment horizontal="center" vertical="center"/>
    </xf>
    <xf numFmtId="0" fontId="0" fillId="6" borderId="16" xfId="0" applyFill="1" applyBorder="1" applyAlignment="1">
      <alignment horizontal="center" vertical="center"/>
    </xf>
    <xf numFmtId="0" fontId="0" fillId="6" borderId="41" xfId="0" applyFill="1" applyBorder="1" applyAlignment="1">
      <alignment horizontal="center" vertical="center"/>
    </xf>
    <xf numFmtId="0" fontId="0" fillId="6" borderId="3" xfId="0" applyFill="1" applyBorder="1" applyAlignment="1">
      <alignment horizontal="center" vertical="center"/>
    </xf>
    <xf numFmtId="0" fontId="0" fillId="6" borderId="25" xfId="0" applyFill="1" applyBorder="1" applyAlignment="1">
      <alignment horizontal="center" vertical="center"/>
    </xf>
    <xf numFmtId="0" fontId="0" fillId="6" borderId="6" xfId="0" applyFill="1" applyBorder="1" applyAlignment="1">
      <alignment horizontal="center" vertical="center"/>
    </xf>
    <xf numFmtId="0" fontId="0" fillId="6" borderId="36" xfId="0" applyFill="1"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36" xfId="0" applyBorder="1" applyAlignment="1">
      <alignment horizontal="center" vertical="center"/>
    </xf>
    <xf numFmtId="0" fontId="19" fillId="7" borderId="11" xfId="2" applyFont="1" applyFill="1" applyBorder="1" applyAlignment="1">
      <alignment horizontal="center" vertical="center"/>
    </xf>
    <xf numFmtId="0" fontId="19" fillId="7" borderId="29" xfId="2" applyFont="1" applyFill="1" applyBorder="1" applyAlignment="1">
      <alignment horizontal="center" vertical="center"/>
    </xf>
    <xf numFmtId="49" fontId="19" fillId="7" borderId="29" xfId="2" applyNumberFormat="1" applyFont="1" applyFill="1" applyBorder="1" applyAlignment="1">
      <alignment horizontal="center" vertical="center"/>
    </xf>
    <xf numFmtId="0" fontId="0" fillId="0" borderId="3" xfId="0" applyBorder="1" applyAlignment="1">
      <alignment horizontal="center" vertical="center"/>
    </xf>
    <xf numFmtId="0" fontId="29" fillId="0" borderId="59" xfId="0" applyFont="1" applyBorder="1"/>
    <xf numFmtId="0" fontId="29" fillId="0" borderId="6" xfId="0" applyFont="1" applyBorder="1" applyAlignment="1">
      <alignment horizontal="center" vertical="center"/>
    </xf>
    <xf numFmtId="0" fontId="29" fillId="0" borderId="12"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9" fillId="0" borderId="60" xfId="0" applyFont="1" applyBorder="1"/>
    <xf numFmtId="0" fontId="29" fillId="0" borderId="61" xfId="0" applyFont="1" applyBorder="1"/>
    <xf numFmtId="0" fontId="0" fillId="0" borderId="42"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169" fontId="24" fillId="3" borderId="42" xfId="2" applyNumberFormat="1" applyFont="1" applyFill="1" applyBorder="1" applyAlignment="1">
      <alignment horizontal="center" vertical="center"/>
    </xf>
    <xf numFmtId="169" fontId="24" fillId="3" borderId="1" xfId="2" applyNumberFormat="1" applyFont="1" applyFill="1" applyBorder="1" applyAlignment="1">
      <alignment horizontal="center" vertical="center"/>
    </xf>
    <xf numFmtId="169" fontId="24" fillId="3" borderId="15" xfId="2" applyNumberFormat="1" applyFont="1" applyFill="1" applyBorder="1" applyAlignment="1">
      <alignment horizontal="center" vertical="center"/>
    </xf>
    <xf numFmtId="169" fontId="24" fillId="0" borderId="42" xfId="2" applyNumberFormat="1" applyFont="1" applyBorder="1" applyAlignment="1">
      <alignment horizontal="center" vertical="center"/>
    </xf>
    <xf numFmtId="169" fontId="24" fillId="0" borderId="1" xfId="2" applyNumberFormat="1" applyFont="1" applyBorder="1" applyAlignment="1">
      <alignment horizontal="center" vertical="center"/>
    </xf>
    <xf numFmtId="169" fontId="24" fillId="0" borderId="12" xfId="2" applyNumberFormat="1" applyFont="1" applyBorder="1" applyAlignment="1">
      <alignment horizontal="center" vertical="center"/>
    </xf>
    <xf numFmtId="169" fontId="24" fillId="3" borderId="19" xfId="2" applyNumberFormat="1" applyFont="1" applyFill="1" applyBorder="1" applyAlignment="1">
      <alignment horizontal="center" vertical="center"/>
    </xf>
    <xf numFmtId="14" fontId="32" fillId="0" borderId="8" xfId="0" applyNumberFormat="1" applyFont="1" applyBorder="1" applyAlignment="1">
      <alignment horizontal="center" vertical="center"/>
    </xf>
    <xf numFmtId="0" fontId="3" fillId="0" borderId="3" xfId="0" applyFont="1" applyBorder="1" applyAlignment="1">
      <alignment horizontal="center" vertical="center" textRotation="255"/>
    </xf>
    <xf numFmtId="0" fontId="3" fillId="0" borderId="6" xfId="0" applyFont="1" applyBorder="1" applyAlignment="1">
      <alignment horizontal="center" vertical="center" textRotation="255"/>
    </xf>
    <xf numFmtId="0" fontId="2" fillId="0" borderId="15"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4" fillId="0" borderId="11" xfId="0" applyFont="1" applyBorder="1" applyAlignment="1">
      <alignment horizontal="center" vertical="center"/>
    </xf>
    <xf numFmtId="0" fontId="2" fillId="0" borderId="16" xfId="0" applyFont="1" applyBorder="1" applyAlignment="1" applyProtection="1">
      <alignment horizontal="center" vertical="center"/>
      <protection locked="0"/>
    </xf>
    <xf numFmtId="0" fontId="24" fillId="0" borderId="3" xfId="2" applyFont="1" applyBorder="1" applyAlignment="1">
      <alignment horizontal="center" vertical="center"/>
    </xf>
    <xf numFmtId="0" fontId="24" fillId="0" borderId="6" xfId="2" applyFont="1" applyBorder="1" applyAlignment="1">
      <alignment horizontal="center" vertical="center"/>
    </xf>
    <xf numFmtId="0" fontId="24" fillId="3" borderId="25" xfId="2" applyFont="1" applyFill="1" applyBorder="1" applyAlignment="1">
      <alignment horizontal="center" vertical="center"/>
    </xf>
    <xf numFmtId="0" fontId="24" fillId="3" borderId="36" xfId="2" applyFont="1" applyFill="1" applyBorder="1" applyAlignment="1">
      <alignment horizontal="center" vertical="center"/>
    </xf>
    <xf numFmtId="0" fontId="25" fillId="0" borderId="15" xfId="0" applyFont="1" applyBorder="1"/>
    <xf numFmtId="0" fontId="25" fillId="0" borderId="15" xfId="0" applyFont="1" applyBorder="1" applyAlignment="1">
      <alignment horizontal="center" vertical="center"/>
    </xf>
    <xf numFmtId="0" fontId="25" fillId="5" borderId="15" xfId="0" applyFont="1" applyFill="1" applyBorder="1" applyAlignment="1">
      <alignment horizontal="center" vertical="center"/>
    </xf>
    <xf numFmtId="0" fontId="25" fillId="0" borderId="16" xfId="0" applyFont="1" applyBorder="1" applyAlignment="1">
      <alignment horizontal="center" vertical="center"/>
    </xf>
    <xf numFmtId="0" fontId="0" fillId="0" borderId="61"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169" fontId="24" fillId="0" borderId="19" xfId="2" applyNumberFormat="1" applyFont="1" applyBorder="1" applyAlignment="1">
      <alignment horizontal="center" vertical="center"/>
    </xf>
    <xf numFmtId="0" fontId="24" fillId="0" borderId="19" xfId="2" applyFont="1" applyBorder="1" applyAlignment="1">
      <alignment horizontal="center" vertical="center"/>
    </xf>
    <xf numFmtId="0" fontId="24" fillId="0" borderId="19" xfId="2" applyFont="1" applyBorder="1"/>
    <xf numFmtId="49" fontId="24" fillId="0" borderId="19" xfId="2" applyNumberFormat="1" applyFont="1" applyBorder="1" applyAlignment="1">
      <alignment horizontal="center" vertical="center"/>
    </xf>
    <xf numFmtId="49" fontId="24" fillId="0" borderId="34" xfId="2" applyNumberFormat="1" applyFont="1" applyBorder="1" applyAlignment="1">
      <alignment horizontal="center" vertical="center"/>
    </xf>
    <xf numFmtId="169" fontId="24" fillId="0" borderId="31" xfId="2" applyNumberFormat="1" applyFont="1" applyBorder="1" applyAlignment="1">
      <alignment horizontal="center" vertical="center"/>
    </xf>
    <xf numFmtId="0" fontId="24" fillId="0" borderId="31" xfId="2" applyFont="1" applyBorder="1" applyAlignment="1">
      <alignment horizontal="center" vertical="center"/>
    </xf>
    <xf numFmtId="0" fontId="24" fillId="0" borderId="31" xfId="2" applyFont="1" applyBorder="1"/>
    <xf numFmtId="49" fontId="24" fillId="0" borderId="31" xfId="2" applyNumberFormat="1" applyFont="1" applyBorder="1" applyAlignment="1">
      <alignment horizontal="center" vertical="center"/>
    </xf>
    <xf numFmtId="169" fontId="24" fillId="3" borderId="12" xfId="2" applyNumberFormat="1" applyFont="1" applyFill="1" applyBorder="1" applyAlignment="1">
      <alignment horizontal="center" vertical="center"/>
    </xf>
    <xf numFmtId="49" fontId="24" fillId="3" borderId="12" xfId="2" applyNumberFormat="1" applyFont="1" applyFill="1" applyBorder="1" applyAlignment="1">
      <alignment horizontal="center" vertical="center"/>
    </xf>
    <xf numFmtId="49" fontId="24" fillId="3" borderId="13" xfId="2" applyNumberFormat="1" applyFont="1" applyFill="1" applyBorder="1" applyAlignment="1">
      <alignment horizontal="center" vertical="center"/>
    </xf>
    <xf numFmtId="0" fontId="24" fillId="0" borderId="36" xfId="2" applyFont="1" applyBorder="1" applyAlignment="1">
      <alignment horizontal="center" vertical="center"/>
    </xf>
    <xf numFmtId="0" fontId="24" fillId="0" borderId="63" xfId="2" applyFont="1" applyBorder="1" applyAlignment="1">
      <alignment horizontal="center" vertical="center"/>
    </xf>
    <xf numFmtId="169" fontId="24" fillId="0" borderId="64" xfId="2" applyNumberFormat="1" applyFont="1" applyBorder="1" applyAlignment="1">
      <alignment horizontal="center" vertical="center"/>
    </xf>
    <xf numFmtId="0" fontId="24" fillId="0" borderId="64" xfId="2" applyFont="1" applyBorder="1" applyAlignment="1">
      <alignment horizontal="center" vertical="center"/>
    </xf>
    <xf numFmtId="0" fontId="24" fillId="0" borderId="64" xfId="2" applyFont="1" applyBorder="1"/>
    <xf numFmtId="49" fontId="24" fillId="0" borderId="64" xfId="2" applyNumberFormat="1" applyFont="1" applyBorder="1" applyAlignment="1">
      <alignment horizontal="center" vertical="center"/>
    </xf>
    <xf numFmtId="49" fontId="24" fillId="0" borderId="65" xfId="2" applyNumberFormat="1" applyFont="1" applyBorder="1" applyAlignment="1">
      <alignment horizontal="center" vertical="center"/>
    </xf>
    <xf numFmtId="0" fontId="24" fillId="0" borderId="66" xfId="2" applyFont="1" applyBorder="1" applyAlignment="1">
      <alignment horizontal="center" vertical="center"/>
    </xf>
    <xf numFmtId="169" fontId="24" fillId="0" borderId="67" xfId="2" applyNumberFormat="1" applyFont="1" applyBorder="1" applyAlignment="1">
      <alignment horizontal="center" vertical="center"/>
    </xf>
    <xf numFmtId="0" fontId="24" fillId="0" borderId="67" xfId="2" applyFont="1" applyBorder="1" applyAlignment="1">
      <alignment horizontal="center" vertical="center"/>
    </xf>
    <xf numFmtId="0" fontId="24" fillId="0" borderId="67" xfId="2" applyFont="1" applyBorder="1"/>
    <xf numFmtId="49" fontId="24" fillId="0" borderId="67" xfId="2" applyNumberFormat="1" applyFont="1" applyBorder="1" applyAlignment="1">
      <alignment horizontal="center" vertical="center"/>
    </xf>
    <xf numFmtId="49" fontId="24" fillId="0" borderId="68" xfId="2" applyNumberFormat="1" applyFont="1" applyBorder="1" applyAlignment="1">
      <alignment horizontal="center" vertical="center"/>
    </xf>
    <xf numFmtId="0" fontId="24" fillId="3" borderId="63" xfId="2" applyFont="1" applyFill="1" applyBorder="1" applyAlignment="1">
      <alignment horizontal="center" vertical="center"/>
    </xf>
    <xf numFmtId="169" fontId="24" fillId="3" borderId="64" xfId="2" applyNumberFormat="1" applyFont="1" applyFill="1" applyBorder="1" applyAlignment="1">
      <alignment horizontal="center" vertical="center"/>
    </xf>
    <xf numFmtId="0" fontId="24" fillId="3" borderId="64" xfId="2" applyFont="1" applyFill="1" applyBorder="1" applyAlignment="1">
      <alignment horizontal="center" vertical="center"/>
    </xf>
    <xf numFmtId="0" fontId="24" fillId="3" borderId="64" xfId="2" applyFont="1" applyFill="1" applyBorder="1"/>
    <xf numFmtId="49" fontId="24" fillId="3" borderId="64" xfId="2" applyNumberFormat="1" applyFont="1" applyFill="1" applyBorder="1" applyAlignment="1">
      <alignment horizontal="center" vertical="center"/>
    </xf>
    <xf numFmtId="49" fontId="24" fillId="3" borderId="65" xfId="2" applyNumberFormat="1" applyFont="1" applyFill="1" applyBorder="1" applyAlignment="1">
      <alignment horizontal="center" vertical="center"/>
    </xf>
    <xf numFmtId="0" fontId="24" fillId="3" borderId="66" xfId="2" applyFont="1" applyFill="1" applyBorder="1" applyAlignment="1">
      <alignment horizontal="center" vertical="center"/>
    </xf>
    <xf numFmtId="169" fontId="24" fillId="3" borderId="67" xfId="2" applyNumberFormat="1" applyFont="1" applyFill="1" applyBorder="1" applyAlignment="1">
      <alignment horizontal="center" vertical="center"/>
    </xf>
    <xf numFmtId="0" fontId="24" fillId="3" borderId="67" xfId="2" applyFont="1" applyFill="1" applyBorder="1" applyAlignment="1">
      <alignment horizontal="center" vertical="center"/>
    </xf>
    <xf numFmtId="0" fontId="24" fillId="3" borderId="67" xfId="2" applyFont="1" applyFill="1" applyBorder="1"/>
    <xf numFmtId="49" fontId="24" fillId="3" borderId="67" xfId="2" applyNumberFormat="1" applyFont="1" applyFill="1" applyBorder="1" applyAlignment="1">
      <alignment horizontal="center" vertical="center"/>
    </xf>
    <xf numFmtId="49" fontId="24" fillId="3" borderId="68" xfId="2" applyNumberFormat="1" applyFont="1" applyFill="1" applyBorder="1" applyAlignment="1">
      <alignment horizontal="center" vertical="center"/>
    </xf>
    <xf numFmtId="0" fontId="37" fillId="3" borderId="19" xfId="2" applyFont="1" applyFill="1" applyBorder="1" applyAlignment="1">
      <alignment horizontal="center" vertical="center"/>
    </xf>
    <xf numFmtId="0" fontId="37" fillId="0" borderId="12" xfId="2" applyFont="1" applyBorder="1" applyAlignment="1">
      <alignment horizontal="center" vertical="center"/>
    </xf>
    <xf numFmtId="0" fontId="37" fillId="3" borderId="12" xfId="2" applyFont="1" applyFill="1" applyBorder="1" applyAlignment="1">
      <alignment horizontal="center" vertical="center"/>
    </xf>
    <xf numFmtId="0" fontId="37" fillId="0" borderId="42" xfId="2" applyFont="1" applyBorder="1" applyAlignment="1">
      <alignment horizontal="center" vertical="center"/>
    </xf>
    <xf numFmtId="0" fontId="37" fillId="0" borderId="64" xfId="2" applyFont="1" applyBorder="1" applyAlignment="1">
      <alignment horizontal="center" vertical="center"/>
    </xf>
    <xf numFmtId="0" fontId="37" fillId="0" borderId="67" xfId="2" applyFont="1" applyBorder="1" applyAlignment="1">
      <alignment horizontal="center" vertical="center"/>
    </xf>
    <xf numFmtId="0" fontId="37" fillId="3" borderId="42" xfId="2" applyFont="1" applyFill="1" applyBorder="1" applyAlignment="1">
      <alignment horizontal="center" vertical="center"/>
    </xf>
    <xf numFmtId="0" fontId="37" fillId="3" borderId="64" xfId="2" applyFont="1" applyFill="1" applyBorder="1" applyAlignment="1">
      <alignment horizontal="center" vertical="center"/>
    </xf>
    <xf numFmtId="0" fontId="37" fillId="3" borderId="67" xfId="2" applyFont="1" applyFill="1" applyBorder="1" applyAlignment="1">
      <alignment horizontal="center" vertical="center"/>
    </xf>
    <xf numFmtId="0" fontId="0" fillId="0" borderId="3" xfId="0" applyBorder="1"/>
    <xf numFmtId="0" fontId="0" fillId="0" borderId="1" xfId="0" applyBorder="1"/>
    <xf numFmtId="0" fontId="36" fillId="0" borderId="1" xfId="4" applyBorder="1"/>
    <xf numFmtId="0" fontId="0" fillId="0" borderId="10" xfId="0" applyBorder="1"/>
    <xf numFmtId="0" fontId="0" fillId="0" borderId="6" xfId="0" applyBorder="1"/>
    <xf numFmtId="0" fontId="0" fillId="0" borderId="12" xfId="0" applyBorder="1"/>
    <xf numFmtId="0" fontId="36" fillId="0" borderId="12" xfId="4" applyBorder="1"/>
    <xf numFmtId="0" fontId="0" fillId="0" borderId="13" xfId="0" applyBorder="1"/>
    <xf numFmtId="0" fontId="0" fillId="0" borderId="36" xfId="0" applyBorder="1"/>
    <xf numFmtId="0" fontId="0" fillId="0" borderId="19" xfId="0" applyBorder="1"/>
    <xf numFmtId="0" fontId="36" fillId="0" borderId="19" xfId="4" applyBorder="1"/>
    <xf numFmtId="0" fontId="0" fillId="0" borderId="34" xfId="0" applyBorder="1"/>
    <xf numFmtId="0" fontId="29" fillId="0" borderId="11" xfId="0" applyFont="1" applyBorder="1"/>
    <xf numFmtId="0" fontId="29" fillId="0" borderId="29" xfId="0" applyFont="1" applyBorder="1"/>
    <xf numFmtId="0" fontId="29" fillId="0" borderId="5" xfId="0" applyFont="1" applyBorder="1"/>
    <xf numFmtId="0" fontId="29" fillId="7" borderId="62" xfId="0" applyFont="1" applyFill="1" applyBorder="1" applyAlignment="1">
      <alignment horizontal="center" vertical="center"/>
    </xf>
    <xf numFmtId="0" fontId="29" fillId="10" borderId="62" xfId="0" applyFont="1" applyFill="1" applyBorder="1" applyAlignment="1">
      <alignment horizontal="center" vertical="center"/>
    </xf>
    <xf numFmtId="0" fontId="0" fillId="0" borderId="0" xfId="0" applyAlignment="1">
      <alignment vertical="center"/>
    </xf>
    <xf numFmtId="0" fontId="40" fillId="0" borderId="0" xfId="0" applyFont="1" applyAlignment="1">
      <alignment vertical="center"/>
    </xf>
    <xf numFmtId="0" fontId="0" fillId="0" borderId="0" xfId="0" applyAlignment="1">
      <alignment vertical="center" wrapText="1"/>
    </xf>
    <xf numFmtId="0" fontId="40" fillId="0" borderId="0" xfId="0" applyFont="1" applyAlignment="1">
      <alignment vertical="center" wrapText="1"/>
    </xf>
    <xf numFmtId="0" fontId="29" fillId="0" borderId="0" xfId="0" applyFont="1" applyAlignment="1">
      <alignment vertical="center"/>
    </xf>
    <xf numFmtId="0" fontId="7" fillId="0" borderId="10" xfId="0" applyFont="1" applyBorder="1" applyAlignment="1">
      <alignment horizontal="center" vertical="center" textRotation="90"/>
    </xf>
    <xf numFmtId="164" fontId="2" fillId="0" borderId="14" xfId="0" applyNumberFormat="1" applyFont="1" applyBorder="1" applyAlignment="1">
      <alignment horizontal="center" vertical="center"/>
    </xf>
    <xf numFmtId="164" fontId="2" fillId="0" borderId="35" xfId="0" applyNumberFormat="1" applyFont="1" applyBorder="1" applyAlignment="1">
      <alignment horizontal="center" vertical="center"/>
    </xf>
    <xf numFmtId="0" fontId="2" fillId="0" borderId="16" xfId="0" applyFont="1" applyBorder="1" applyAlignment="1">
      <alignment horizontal="center" vertical="center"/>
    </xf>
    <xf numFmtId="0" fontId="2" fillId="0" borderId="34" xfId="0" applyFont="1" applyBorder="1" applyAlignment="1">
      <alignment horizontal="center" vertical="center"/>
    </xf>
    <xf numFmtId="0" fontId="5" fillId="0" borderId="69" xfId="0" applyFont="1" applyBorder="1" applyAlignment="1">
      <alignment horizontal="center" vertical="center"/>
    </xf>
    <xf numFmtId="0" fontId="5" fillId="0" borderId="48" xfId="0" applyFont="1" applyBorder="1" applyAlignment="1">
      <alignment horizontal="center" vertical="center"/>
    </xf>
    <xf numFmtId="0" fontId="5" fillId="0" borderId="37" xfId="0" applyFont="1" applyBorder="1" applyAlignment="1">
      <alignment horizontal="center" vertical="center"/>
    </xf>
    <xf numFmtId="0" fontId="5" fillId="0" borderId="70" xfId="0" applyFont="1" applyBorder="1" applyAlignment="1">
      <alignment horizontal="center" vertical="center"/>
    </xf>
    <xf numFmtId="0" fontId="5" fillId="0" borderId="50" xfId="0" applyFont="1" applyBorder="1" applyAlignment="1">
      <alignment horizontal="center" vertical="center"/>
    </xf>
    <xf numFmtId="0" fontId="5" fillId="0" borderId="38" xfId="0" applyFont="1" applyBorder="1" applyAlignment="1">
      <alignment horizontal="center" vertical="center"/>
    </xf>
    <xf numFmtId="0" fontId="2" fillId="0" borderId="69" xfId="0" applyFont="1" applyBorder="1" applyAlignment="1">
      <alignment horizontal="center" vertical="center"/>
    </xf>
    <xf numFmtId="0" fontId="2" fillId="0" borderId="48" xfId="0" applyFont="1" applyBorder="1" applyAlignment="1">
      <alignment horizontal="center" vertical="center"/>
    </xf>
    <xf numFmtId="0" fontId="2" fillId="0" borderId="14" xfId="0" applyFont="1" applyBorder="1" applyAlignment="1">
      <alignment horizontal="center" vertical="center"/>
    </xf>
    <xf numFmtId="0" fontId="2" fillId="0" borderId="70" xfId="0" applyFont="1" applyBorder="1" applyAlignment="1">
      <alignment horizontal="center" vertical="center"/>
    </xf>
    <xf numFmtId="0" fontId="2" fillId="0" borderId="50" xfId="0" applyFont="1" applyBorder="1" applyAlignment="1">
      <alignment horizontal="center" vertical="center"/>
    </xf>
    <xf numFmtId="0" fontId="2" fillId="0" borderId="35" xfId="0" applyFont="1" applyBorder="1" applyAlignment="1">
      <alignment horizontal="center" vertical="center"/>
    </xf>
    <xf numFmtId="0" fontId="2" fillId="0" borderId="45" xfId="0" applyFont="1" applyBorder="1" applyAlignment="1">
      <alignment horizontal="center" vertical="center"/>
    </xf>
    <xf numFmtId="0" fontId="2" fillId="0" borderId="37" xfId="0" applyFont="1" applyBorder="1" applyAlignment="1">
      <alignment horizontal="center" vertical="center"/>
    </xf>
    <xf numFmtId="0" fontId="2" fillId="0" borderId="49" xfId="0" applyFont="1" applyBorder="1" applyAlignment="1">
      <alignment horizontal="center" vertical="center"/>
    </xf>
    <xf numFmtId="0" fontId="2" fillId="0" borderId="38" xfId="0" applyFont="1" applyBorder="1" applyAlignment="1">
      <alignment horizontal="center" vertical="center"/>
    </xf>
    <xf numFmtId="0" fontId="7" fillId="0" borderId="3" xfId="0" applyFont="1" applyBorder="1" applyAlignment="1">
      <alignment horizontal="center" vertical="center" textRotation="90"/>
    </xf>
    <xf numFmtId="0" fontId="2" fillId="0" borderId="25" xfId="0" applyFont="1" applyBorder="1" applyAlignment="1">
      <alignment horizontal="center" vertical="center"/>
    </xf>
    <xf numFmtId="0" fontId="2" fillId="0" borderId="36" xfId="0" applyFont="1" applyBorder="1" applyAlignment="1">
      <alignment horizontal="center" vertical="center"/>
    </xf>
    <xf numFmtId="0" fontId="2" fillId="0" borderId="20" xfId="0" applyFont="1" applyBorder="1" applyAlignment="1">
      <alignment horizontal="center"/>
    </xf>
    <xf numFmtId="0" fontId="4" fillId="0" borderId="10" xfId="0" quotePrefix="1" applyFont="1" applyBorder="1" applyAlignment="1">
      <alignment horizontal="center" vertical="center"/>
    </xf>
    <xf numFmtId="0" fontId="4" fillId="0" borderId="13" xfId="0" quotePrefix="1" applyFont="1" applyBorder="1" applyAlignment="1">
      <alignment horizontal="center" vertical="center"/>
    </xf>
    <xf numFmtId="0" fontId="3" fillId="0" borderId="25" xfId="0" applyFont="1" applyBorder="1" applyAlignment="1">
      <alignment horizontal="center" vertical="center" textRotation="255"/>
    </xf>
    <xf numFmtId="0" fontId="3" fillId="0" borderId="18" xfId="0" applyFont="1" applyBorder="1" applyAlignment="1">
      <alignment horizontal="center" vertical="center" textRotation="255"/>
    </xf>
    <xf numFmtId="0" fontId="8" fillId="2" borderId="21" xfId="0" applyFont="1" applyFill="1" applyBorder="1" applyAlignment="1">
      <alignment horizontal="center" vertical="center" textRotation="255"/>
    </xf>
    <xf numFmtId="0" fontId="0" fillId="0" borderId="21" xfId="0" applyBorder="1"/>
    <xf numFmtId="0" fontId="0" fillId="0" borderId="38" xfId="0" applyBorder="1"/>
    <xf numFmtId="0" fontId="3" fillId="0" borderId="22"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0" xfId="0" applyFont="1" applyAlignment="1">
      <alignment horizontal="center" vertical="center" textRotation="255"/>
    </xf>
    <xf numFmtId="0" fontId="3" fillId="0" borderId="21"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3" xfId="0" applyFont="1" applyBorder="1" applyAlignment="1">
      <alignment horizontal="center" vertical="center" textRotation="255"/>
    </xf>
    <xf numFmtId="0" fontId="4" fillId="0" borderId="1" xfId="0" applyFont="1" applyBorder="1" applyAlignment="1">
      <alignment horizontal="center" vertical="center" shrinkToFit="1"/>
    </xf>
    <xf numFmtId="0" fontId="3" fillId="0" borderId="36" xfId="0" applyFont="1" applyBorder="1" applyAlignment="1">
      <alignment horizontal="center" vertical="center" textRotation="255"/>
    </xf>
    <xf numFmtId="0" fontId="5" fillId="0" borderId="15"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4"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2" xfId="0" applyFont="1" applyBorder="1" applyAlignment="1">
      <alignment horizontal="center" vertical="center" shrinkToFit="1"/>
    </xf>
    <xf numFmtId="0" fontId="3" fillId="0" borderId="25" xfId="0" applyFont="1" applyBorder="1" applyAlignment="1">
      <alignment horizontal="center" vertical="center"/>
    </xf>
    <xf numFmtId="0" fontId="3" fillId="0" borderId="36" xfId="0" applyFont="1" applyBorder="1" applyAlignment="1">
      <alignment horizontal="center" vertical="center"/>
    </xf>
    <xf numFmtId="0" fontId="0" fillId="0" borderId="21" xfId="0" applyBorder="1" applyAlignment="1">
      <alignment horizontal="center" vertical="center"/>
    </xf>
    <xf numFmtId="0" fontId="0" fillId="0" borderId="38" xfId="0" applyBorder="1" applyAlignment="1">
      <alignment horizontal="center" vertical="center"/>
    </xf>
    <xf numFmtId="0" fontId="5" fillId="0" borderId="55" xfId="0" applyFont="1" applyBorder="1" applyAlignment="1">
      <alignment horizontal="center" vertical="center"/>
    </xf>
    <xf numFmtId="0" fontId="5" fillId="0" borderId="19" xfId="0" applyFont="1" applyBorder="1" applyAlignment="1">
      <alignment horizontal="center" vertical="center"/>
    </xf>
    <xf numFmtId="0" fontId="5" fillId="0" borderId="42" xfId="0" applyFont="1" applyBorder="1" applyAlignment="1">
      <alignment horizontal="center" vertical="center"/>
    </xf>
    <xf numFmtId="0" fontId="5" fillId="0" borderId="1" xfId="0" applyFont="1" applyBorder="1" applyAlignment="1">
      <alignment horizontal="center" vertical="center"/>
    </xf>
    <xf numFmtId="0" fontId="2" fillId="0" borderId="4" xfId="0" applyFont="1" applyBorder="1" applyAlignment="1" applyProtection="1">
      <alignment horizontal="center"/>
      <protection locked="0"/>
    </xf>
    <xf numFmtId="0" fontId="2" fillId="0" borderId="5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1" xfId="0" applyFont="1" applyBorder="1" applyAlignment="1">
      <alignment horizontal="center"/>
    </xf>
    <xf numFmtId="0" fontId="2" fillId="0" borderId="0" xfId="0" applyFont="1" applyAlignment="1">
      <alignment horizontal="left"/>
    </xf>
    <xf numFmtId="0" fontId="2" fillId="0" borderId="39" xfId="0" applyFont="1" applyBorder="1" applyAlignment="1">
      <alignment horizontal="left"/>
    </xf>
    <xf numFmtId="0" fontId="5" fillId="0" borderId="15" xfId="0" applyFont="1" applyBorder="1" applyAlignment="1">
      <alignment horizontal="center" vertical="center"/>
    </xf>
    <xf numFmtId="0" fontId="5" fillId="0" borderId="45" xfId="0" applyFont="1" applyBorder="1" applyAlignment="1">
      <alignment horizontal="center" vertical="center"/>
    </xf>
    <xf numFmtId="0" fontId="5" fillId="0" borderId="14" xfId="0" applyFont="1" applyBorder="1" applyAlignment="1">
      <alignment horizontal="center" vertical="center"/>
    </xf>
    <xf numFmtId="0" fontId="5" fillId="0" borderId="49" xfId="0" applyFont="1" applyBorder="1" applyAlignment="1">
      <alignment horizontal="center" vertical="center"/>
    </xf>
    <xf numFmtId="0" fontId="5" fillId="0" borderId="35" xfId="0" applyFont="1" applyBorder="1" applyAlignment="1">
      <alignment horizontal="center" vertical="center"/>
    </xf>
    <xf numFmtId="0" fontId="26" fillId="0" borderId="45"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9" xfId="0" applyFont="1" applyBorder="1" applyAlignment="1">
      <alignment horizontal="center" vertical="center" wrapText="1"/>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4" xfId="0" applyFont="1" applyBorder="1" applyAlignment="1">
      <alignment horizontal="center" vertical="center" shrinkToFit="1"/>
    </xf>
    <xf numFmtId="0" fontId="11" fillId="0" borderId="0" xfId="0" applyFont="1" applyAlignment="1">
      <alignment horizontal="center"/>
    </xf>
    <xf numFmtId="0" fontId="2" fillId="0" borderId="0" xfId="0" applyFont="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166" fontId="2" fillId="0" borderId="4" xfId="0" applyNumberFormat="1" applyFont="1" applyBorder="1" applyAlignment="1">
      <alignment horizontal="center"/>
    </xf>
    <xf numFmtId="166" fontId="2" fillId="0" borderId="51" xfId="0" applyNumberFormat="1" applyFont="1" applyBorder="1" applyAlignment="1">
      <alignment horizontal="center"/>
    </xf>
    <xf numFmtId="166" fontId="2" fillId="0" borderId="2" xfId="0" applyNumberFormat="1" applyFont="1" applyBorder="1" applyAlignment="1">
      <alignment horizontal="center"/>
    </xf>
    <xf numFmtId="0" fontId="2" fillId="0" borderId="4" xfId="0" applyFont="1" applyBorder="1" applyAlignment="1">
      <alignment horizontal="center"/>
    </xf>
    <xf numFmtId="0" fontId="2" fillId="0" borderId="51" xfId="0" applyFont="1" applyBorder="1" applyAlignment="1">
      <alignment horizontal="center"/>
    </xf>
    <xf numFmtId="0" fontId="2" fillId="0" borderId="2" xfId="0" applyFont="1" applyBorder="1" applyAlignment="1">
      <alignment horizontal="center"/>
    </xf>
    <xf numFmtId="0" fontId="10" fillId="0" borderId="20" xfId="0" applyFont="1" applyBorder="1" applyAlignment="1">
      <alignment horizontal="center" vertical="center"/>
    </xf>
    <xf numFmtId="0" fontId="10" fillId="0" borderId="0" xfId="0" applyFont="1" applyAlignment="1">
      <alignment horizontal="center" vertical="center"/>
    </xf>
    <xf numFmtId="0" fontId="10" fillId="0" borderId="21" xfId="0" applyFont="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5" fillId="0" borderId="41" xfId="0" applyFont="1" applyBorder="1" applyAlignment="1">
      <alignment horizontal="center" vertical="center"/>
    </xf>
    <xf numFmtId="0" fontId="5"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5" fillId="0" borderId="43" xfId="0" applyFont="1" applyBorder="1" applyAlignment="1">
      <alignment horizontal="center" vertical="center"/>
    </xf>
    <xf numFmtId="0" fontId="5" fillId="0" borderId="10" xfId="0" applyFont="1" applyBorder="1" applyAlignment="1">
      <alignment horizontal="center" vertical="center"/>
    </xf>
    <xf numFmtId="0" fontId="5" fillId="0" borderId="44" xfId="0" applyFont="1" applyBorder="1" applyAlignment="1">
      <alignment horizontal="center" vertical="center"/>
    </xf>
    <xf numFmtId="0" fontId="5" fillId="0" borderId="32" xfId="0" applyFont="1" applyBorder="1" applyAlignment="1">
      <alignment horizontal="center" vertical="center"/>
    </xf>
    <xf numFmtId="0" fontId="5" fillId="0" borderId="29" xfId="0" applyFont="1" applyBorder="1" applyAlignment="1">
      <alignment horizontal="center" vertical="center"/>
    </xf>
    <xf numFmtId="0" fontId="5" fillId="0" borderId="33" xfId="0" applyFont="1" applyBorder="1" applyAlignment="1">
      <alignment horizontal="center" vertical="center"/>
    </xf>
    <xf numFmtId="0" fontId="2" fillId="0" borderId="0" xfId="0" applyFont="1" applyAlignment="1">
      <alignment horizontal="center" vertical="center"/>
    </xf>
    <xf numFmtId="0" fontId="5" fillId="0" borderId="3"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6" fillId="0" borderId="3" xfId="0" applyFont="1" applyBorder="1" applyAlignment="1">
      <alignment horizontal="center" vertical="center" textRotation="90"/>
    </xf>
    <xf numFmtId="0" fontId="6" fillId="0" borderId="10" xfId="0" applyFont="1" applyBorder="1" applyAlignment="1">
      <alignment horizontal="center" vertical="center" textRotation="90"/>
    </xf>
    <xf numFmtId="0" fontId="4" fillId="0" borderId="45"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37" xfId="0" applyFont="1" applyBorder="1" applyAlignment="1">
      <alignment horizontal="center" vertical="center" shrinkToFit="1"/>
    </xf>
    <xf numFmtId="0" fontId="0" fillId="0" borderId="4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4" fillId="0" borderId="23" xfId="0" applyFont="1" applyBorder="1" applyAlignment="1">
      <alignment horizontal="center" vertical="center"/>
    </xf>
    <xf numFmtId="0" fontId="14" fillId="0" borderId="8"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4" fillId="0" borderId="11" xfId="0" applyFont="1" applyBorder="1" applyAlignment="1">
      <alignment horizontal="center" vertical="center"/>
    </xf>
    <xf numFmtId="0" fontId="4" fillId="0" borderId="29" xfId="0" applyFont="1" applyBorder="1" applyAlignment="1">
      <alignment horizontal="center" vertical="center"/>
    </xf>
    <xf numFmtId="0" fontId="14" fillId="0" borderId="22" xfId="0" applyFont="1" applyBorder="1" applyAlignment="1">
      <alignment horizontal="center" vertical="center"/>
    </xf>
    <xf numFmtId="0" fontId="14" fillId="0" borderId="24"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5" fillId="0" borderId="56" xfId="0" applyFont="1" applyBorder="1" applyAlignment="1">
      <alignment horizontal="center" vertical="center"/>
    </xf>
    <xf numFmtId="0" fontId="5" fillId="0" borderId="23" xfId="0" applyFont="1" applyBorder="1" applyAlignment="1">
      <alignment horizontal="center" vertical="center"/>
    </xf>
    <xf numFmtId="0" fontId="5" fillId="0" borderId="57"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1" xfId="0" applyFont="1" applyBorder="1" applyAlignment="1">
      <alignment horizontal="center" vertical="center"/>
    </xf>
    <xf numFmtId="0" fontId="2" fillId="0" borderId="47" xfId="0" applyFont="1" applyBorder="1" applyAlignment="1">
      <alignment horizontal="center" vertical="center"/>
    </xf>
    <xf numFmtId="0" fontId="2" fillId="0" borderId="9" xfId="0" applyFont="1" applyBorder="1" applyAlignment="1">
      <alignment horizontal="center" vertical="center"/>
    </xf>
    <xf numFmtId="0" fontId="2" fillId="0" borderId="45"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35" fillId="0" borderId="56"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46"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9"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2" xfId="0" applyFont="1" applyBorder="1" applyAlignment="1">
      <alignment horizontal="center" vertical="center"/>
    </xf>
    <xf numFmtId="0" fontId="16" fillId="0" borderId="22" xfId="0" applyFont="1" applyBorder="1" applyAlignment="1">
      <alignment horizontal="left"/>
    </xf>
    <xf numFmtId="0" fontId="16" fillId="0" borderId="23" xfId="0" applyFont="1" applyBorder="1" applyAlignment="1">
      <alignment horizontal="left"/>
    </xf>
    <xf numFmtId="0" fontId="0" fillId="0" borderId="23" xfId="0" applyBorder="1"/>
    <xf numFmtId="0" fontId="0" fillId="0" borderId="24" xfId="0" applyBorder="1"/>
    <xf numFmtId="0" fontId="3" fillId="0" borderId="2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applyAlignment="1" applyProtection="1">
      <alignment wrapText="1"/>
      <protection locked="0"/>
    </xf>
    <xf numFmtId="0" fontId="0" fillId="0" borderId="21" xfId="0" applyBorder="1" applyAlignment="1" applyProtection="1">
      <alignment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0" fillId="0" borderId="8" xfId="0" applyBorder="1" applyAlignment="1" applyProtection="1">
      <alignment wrapText="1"/>
      <protection locked="0"/>
    </xf>
    <xf numFmtId="0" fontId="0" fillId="0" borderId="9" xfId="0" applyBorder="1" applyAlignment="1" applyProtection="1">
      <alignment wrapText="1"/>
      <protection locked="0"/>
    </xf>
    <xf numFmtId="0" fontId="14" fillId="0" borderId="22"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3" fillId="0" borderId="6" xfId="0" applyFont="1" applyBorder="1" applyAlignment="1">
      <alignment horizontal="center" vertical="center" textRotation="255"/>
    </xf>
    <xf numFmtId="0" fontId="13" fillId="0" borderId="25" xfId="0" applyFont="1" applyBorder="1" applyAlignment="1">
      <alignment horizontal="left" vertical="center"/>
    </xf>
    <xf numFmtId="0" fontId="0" fillId="0" borderId="18" xfId="0" applyBorder="1" applyAlignment="1">
      <alignment horizontal="lef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22" fillId="0" borderId="23"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0" xfId="0" applyFont="1" applyAlignment="1">
      <alignment horizontal="center" vertical="center" shrinkToFit="1"/>
    </xf>
    <xf numFmtId="0" fontId="22" fillId="0" borderId="21"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0" fontId="2" fillId="0" borderId="69"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1" xfId="0"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4" fillId="0" borderId="32" xfId="0" applyFont="1" applyBorder="1" applyAlignment="1">
      <alignment horizontal="center" vertical="center"/>
    </xf>
    <xf numFmtId="0" fontId="2" fillId="0" borderId="4" xfId="0" applyFont="1" applyBorder="1" applyAlignment="1" applyProtection="1">
      <alignment horizontal="center" vertical="center" shrinkToFit="1"/>
      <protection locked="0"/>
    </xf>
    <xf numFmtId="0" fontId="2" fillId="0" borderId="51"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38" fillId="8" borderId="30" xfId="0" applyFont="1" applyFill="1" applyBorder="1" applyAlignment="1">
      <alignment horizontal="center" vertical="center"/>
    </xf>
    <xf numFmtId="0" fontId="38" fillId="8" borderId="31" xfId="0" applyFont="1" applyFill="1" applyBorder="1" applyAlignment="1">
      <alignment horizontal="center" vertical="center"/>
    </xf>
    <xf numFmtId="0" fontId="38" fillId="8" borderId="58" xfId="0" applyFont="1" applyFill="1" applyBorder="1" applyAlignment="1">
      <alignment horizontal="center" vertical="center"/>
    </xf>
    <xf numFmtId="0" fontId="38" fillId="9" borderId="30" xfId="0" applyFont="1" applyFill="1" applyBorder="1" applyAlignment="1">
      <alignment horizontal="center" vertical="center"/>
    </xf>
    <xf numFmtId="0" fontId="38" fillId="9" borderId="31" xfId="0" applyFont="1" applyFill="1" applyBorder="1" applyAlignment="1">
      <alignment horizontal="center" vertical="center"/>
    </xf>
    <xf numFmtId="0" fontId="38" fillId="9" borderId="58" xfId="0" applyFont="1" applyFill="1" applyBorder="1" applyAlignment="1">
      <alignment horizontal="center" vertical="center"/>
    </xf>
    <xf numFmtId="0" fontId="30" fillId="0" borderId="8" xfId="2" applyFont="1" applyBorder="1" applyAlignment="1">
      <alignment horizontal="center" vertical="center"/>
    </xf>
    <xf numFmtId="0" fontId="0" fillId="0" borderId="8" xfId="0" applyBorder="1" applyAlignment="1">
      <alignment horizontal="center" vertical="center"/>
    </xf>
    <xf numFmtId="0" fontId="29" fillId="7" borderId="41" xfId="0" applyFont="1" applyFill="1" applyBorder="1" applyAlignment="1">
      <alignment horizontal="center" vertical="center"/>
    </xf>
    <xf numFmtId="0" fontId="29" fillId="7" borderId="42" xfId="0" applyFont="1" applyFill="1" applyBorder="1" applyAlignment="1">
      <alignment horizontal="center" vertical="center"/>
    </xf>
    <xf numFmtId="0" fontId="29" fillId="7" borderId="40" xfId="0" applyFont="1" applyFill="1" applyBorder="1" applyAlignment="1">
      <alignment horizontal="center" vertical="center"/>
    </xf>
    <xf numFmtId="0" fontId="31" fillId="0" borderId="8" xfId="0" applyFont="1" applyBorder="1" applyAlignment="1">
      <alignment horizontal="center" vertical="center"/>
    </xf>
    <xf numFmtId="0" fontId="28" fillId="7" borderId="30" xfId="0" applyFont="1" applyFill="1" applyBorder="1" applyAlignment="1">
      <alignment horizontal="center" vertical="center"/>
    </xf>
    <xf numFmtId="0" fontId="28" fillId="7" borderId="58" xfId="0" applyFont="1" applyFill="1" applyBorder="1" applyAlignment="1">
      <alignment horizontal="center" vertical="center"/>
    </xf>
    <xf numFmtId="49" fontId="19" fillId="7" borderId="33" xfId="2" applyNumberFormat="1" applyFont="1" applyFill="1" applyBorder="1" applyAlignment="1">
      <alignment horizontal="center" vertical="center"/>
    </xf>
    <xf numFmtId="0" fontId="0" fillId="7" borderId="32" xfId="0" applyFill="1" applyBorder="1" applyAlignment="1">
      <alignment horizontal="center" vertical="center"/>
    </xf>
    <xf numFmtId="0" fontId="0" fillId="7" borderId="31" xfId="0" applyFill="1" applyBorder="1" applyAlignment="1">
      <alignment horizontal="center" vertical="center"/>
    </xf>
  </cellXfs>
  <cellStyles count="5">
    <cellStyle name="Euro" xfId="1" xr:uid="{00000000-0005-0000-0000-000000000000}"/>
    <cellStyle name="Lien hypertexte" xfId="4" builtinId="8"/>
    <cellStyle name="Normal" xfId="0" builtinId="0"/>
    <cellStyle name="Normal 2" xfId="2" xr:uid="{00000000-0005-0000-0000-000002000000}"/>
    <cellStyle name="Normal 2 2" xfId="3" xr:uid="{00000000-0005-0000-0000-000003000000}"/>
  </cellStyles>
  <dxfs count="3">
    <dxf>
      <fill>
        <patternFill>
          <bgColor rgb="FF00FF00"/>
        </patternFill>
      </fill>
    </dxf>
    <dxf>
      <fill>
        <patternFill>
          <bgColor theme="0"/>
        </patternFill>
      </fill>
    </dxf>
    <dxf>
      <fill>
        <patternFill>
          <bgColor rgb="FFFF0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xdr:rowOff>
    </xdr:from>
    <xdr:to>
      <xdr:col>3</xdr:col>
      <xdr:colOff>571501</xdr:colOff>
      <xdr:row>9</xdr:row>
      <xdr:rowOff>11907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 y="2"/>
          <a:ext cx="2035968" cy="2035968"/>
        </a:xfrm>
        <a:prstGeom prst="rect">
          <a:avLst/>
        </a:prstGeom>
      </xdr:spPr>
    </xdr:pic>
    <xdr:clientData/>
  </xdr:twoCellAnchor>
  <xdr:twoCellAnchor editAs="oneCell">
    <xdr:from>
      <xdr:col>25</xdr:col>
      <xdr:colOff>67056</xdr:colOff>
      <xdr:row>0</xdr:row>
      <xdr:rowOff>0</xdr:rowOff>
    </xdr:from>
    <xdr:to>
      <xdr:col>51</xdr:col>
      <xdr:colOff>78963</xdr:colOff>
      <xdr:row>9</xdr:row>
      <xdr:rowOff>166687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06869" y="0"/>
          <a:ext cx="2190750" cy="2190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mailto:christophe.richartz@education.lu" TargetMode="External"/><Relationship Id="rId3" Type="http://schemas.openxmlformats.org/officeDocument/2006/relationships/hyperlink" Target="mailto:felipe.vargas@arendt.com" TargetMode="External"/><Relationship Id="rId7" Type="http://schemas.openxmlformats.org/officeDocument/2006/relationships/hyperlink" Target="mailto:anne.debourcy@kleyrgrasso.com" TargetMode="External"/><Relationship Id="rId2" Type="http://schemas.openxmlformats.org/officeDocument/2006/relationships/hyperlink" Target="mailto:christina.coustry-broecker@bil.com" TargetMode="External"/><Relationship Id="rId1" Type="http://schemas.openxmlformats.org/officeDocument/2006/relationships/hyperlink" Target="mailto:daniel.hartung@creos.net" TargetMode="External"/><Relationship Id="rId6" Type="http://schemas.openxmlformats.org/officeDocument/2006/relationships/hyperlink" Target="mailto:zarko.kerac@education.lu" TargetMode="External"/><Relationship Id="rId5" Type="http://schemas.openxmlformats.org/officeDocument/2006/relationships/hyperlink" Target="mailto:ben.ritz@bdl.lu" TargetMode="External"/><Relationship Id="rId4" Type="http://schemas.openxmlformats.org/officeDocument/2006/relationships/hyperlink" Target="mailto:tcbei@eib.org"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X42"/>
  <sheetViews>
    <sheetView tabSelected="1" topLeftCell="A14" zoomScale="80" zoomScaleNormal="80" workbookViewId="0">
      <selection activeCell="B40" sqref="B40:AE42"/>
    </sheetView>
  </sheetViews>
  <sheetFormatPr baseColWidth="10" defaultColWidth="8.875" defaultRowHeight="15" x14ac:dyDescent="0.2"/>
  <cols>
    <col min="1" max="1" width="3.375" style="1" customWidth="1"/>
    <col min="2" max="2" width="5.375" style="1" customWidth="1"/>
    <col min="3" max="3" width="10.5" style="1" customWidth="1"/>
    <col min="4" max="6" width="8.875" style="1"/>
    <col min="7" max="7" width="15.875" style="1" customWidth="1"/>
    <col min="8" max="8" width="7.125" style="1" customWidth="1"/>
    <col min="9" max="9" width="8.375" style="1" customWidth="1"/>
    <col min="10" max="10" width="5.375" style="1" customWidth="1"/>
    <col min="11" max="11" width="10.5" style="1" customWidth="1"/>
    <col min="12" max="14" width="8.875" style="1"/>
    <col min="15" max="15" width="15.875" style="1" customWidth="1"/>
    <col min="16" max="16" width="7.125" style="1" customWidth="1"/>
    <col min="17" max="17" width="8.375" style="1" customWidth="1"/>
    <col min="18" max="23" width="3.125" style="1" customWidth="1"/>
    <col min="24" max="29" width="5" style="1" customWidth="1"/>
    <col min="30" max="30" width="5" style="1" bestFit="1" customWidth="1"/>
    <col min="31" max="31" width="3.625" style="1" bestFit="1" customWidth="1"/>
    <col min="32" max="32" width="0" style="1" hidden="1" customWidth="1"/>
    <col min="33" max="38" width="2.25" style="1" hidden="1" customWidth="1"/>
    <col min="39" max="41" width="3.875" style="1" hidden="1" customWidth="1"/>
    <col min="42" max="42" width="15.75" style="1" hidden="1" customWidth="1"/>
    <col min="43" max="45" width="6.875" style="1" hidden="1" customWidth="1"/>
    <col min="46" max="46" width="18.625" style="1" hidden="1" customWidth="1"/>
    <col min="47" max="49" width="6.875" style="1" hidden="1" customWidth="1"/>
    <col min="50" max="50" width="8.875" style="1" hidden="1" customWidth="1"/>
    <col min="51" max="51" width="0" style="1" hidden="1" customWidth="1"/>
    <col min="52" max="16384" width="8.875" style="1"/>
  </cols>
  <sheetData>
    <row r="1" spans="1:49" ht="18" x14ac:dyDescent="0.25">
      <c r="A1" s="339"/>
      <c r="B1" s="339"/>
      <c r="C1" s="339"/>
      <c r="D1" s="339"/>
      <c r="T1" s="28"/>
      <c r="AE1" s="26"/>
    </row>
    <row r="2" spans="1:49" ht="23.25" x14ac:dyDescent="0.35">
      <c r="A2" s="339"/>
      <c r="B2" s="339"/>
      <c r="C2" s="339"/>
      <c r="D2" s="339"/>
      <c r="J2" s="338" t="s">
        <v>0</v>
      </c>
      <c r="K2" s="338"/>
      <c r="L2" s="338"/>
      <c r="M2" s="338"/>
      <c r="N2" s="338"/>
    </row>
    <row r="3" spans="1:49" ht="18.75" thickBot="1" x14ac:dyDescent="0.3">
      <c r="A3" s="339"/>
      <c r="B3" s="339"/>
      <c r="C3" s="339"/>
      <c r="D3" s="339"/>
      <c r="T3" s="28"/>
    </row>
    <row r="4" spans="1:49" x14ac:dyDescent="0.2">
      <c r="A4" s="339"/>
      <c r="B4" s="339"/>
      <c r="C4" s="339"/>
      <c r="D4" s="339"/>
      <c r="E4" s="340" t="s">
        <v>1</v>
      </c>
      <c r="F4" s="341"/>
      <c r="G4" s="341"/>
      <c r="H4" s="341"/>
      <c r="I4" s="342"/>
      <c r="M4" s="340" t="s">
        <v>2</v>
      </c>
      <c r="N4" s="341"/>
      <c r="O4" s="341"/>
      <c r="P4" s="341"/>
      <c r="Q4" s="342"/>
    </row>
    <row r="5" spans="1:49" ht="23.25" x14ac:dyDescent="0.35">
      <c r="A5" s="339"/>
      <c r="B5" s="339"/>
      <c r="C5" s="339"/>
      <c r="D5" s="339"/>
      <c r="E5" s="349" t="str">
        <f>VLOOKUP($D$11,'Plan de jeu'!$A$2:$H$2466,5,FALSE)</f>
        <v>LN-LESC</v>
      </c>
      <c r="F5" s="350"/>
      <c r="G5" s="350"/>
      <c r="H5" s="350"/>
      <c r="I5" s="351"/>
      <c r="J5" s="11"/>
      <c r="K5" s="11"/>
      <c r="L5" s="11"/>
      <c r="M5" s="349" t="str">
        <f>VLOOKUP($D$11,'Plan de jeu'!$A$2:$H$2466,6,FALSE)</f>
        <v>BdL</v>
      </c>
      <c r="N5" s="350"/>
      <c r="O5" s="350"/>
      <c r="P5" s="350"/>
      <c r="Q5" s="351"/>
      <c r="R5" s="11"/>
      <c r="S5" s="11"/>
      <c r="T5" s="29"/>
      <c r="U5" s="29"/>
      <c r="V5" s="29"/>
      <c r="W5" s="29"/>
      <c r="X5" s="29"/>
      <c r="Y5" s="29"/>
      <c r="Z5" s="29"/>
      <c r="AA5" s="29"/>
      <c r="AB5" s="29"/>
      <c r="AC5" s="29"/>
      <c r="AD5" s="29"/>
      <c r="AE5" s="29"/>
    </row>
    <row r="6" spans="1:49" ht="15.75" thickBot="1" x14ac:dyDescent="0.25">
      <c r="A6" s="339"/>
      <c r="B6" s="339"/>
      <c r="C6" s="339"/>
      <c r="D6" s="339"/>
      <c r="E6" s="352"/>
      <c r="F6" s="353"/>
      <c r="G6" s="353"/>
      <c r="H6" s="353"/>
      <c r="I6" s="354"/>
      <c r="J6" s="12"/>
      <c r="K6" s="12"/>
      <c r="L6" s="12"/>
      <c r="M6" s="352"/>
      <c r="N6" s="353"/>
      <c r="O6" s="353"/>
      <c r="P6" s="353"/>
      <c r="Q6" s="354"/>
      <c r="T6" s="25"/>
      <c r="U6" s="25"/>
      <c r="V6" s="25"/>
      <c r="W6" s="25"/>
      <c r="X6" s="25"/>
      <c r="Y6" s="25"/>
      <c r="Z6" s="25"/>
      <c r="AA6" s="25"/>
      <c r="AB6" s="25"/>
      <c r="AC6" s="25"/>
      <c r="AD6" s="25"/>
      <c r="AE6" s="25"/>
    </row>
    <row r="7" spans="1:49" x14ac:dyDescent="0.2">
      <c r="A7" s="339"/>
      <c r="B7" s="339"/>
      <c r="C7" s="339"/>
      <c r="D7" s="339"/>
      <c r="T7" s="25"/>
      <c r="U7" s="25"/>
      <c r="V7" s="25"/>
      <c r="W7" s="25"/>
      <c r="X7" s="25"/>
      <c r="Y7" s="25"/>
      <c r="Z7" s="25"/>
      <c r="AA7" s="25"/>
      <c r="AB7" s="25"/>
      <c r="AC7" s="25"/>
      <c r="AD7" s="25"/>
      <c r="AE7" s="25"/>
    </row>
    <row r="8" spans="1:49" x14ac:dyDescent="0.2">
      <c r="A8" s="339"/>
      <c r="B8" s="339"/>
      <c r="C8" s="339"/>
      <c r="D8" s="339"/>
      <c r="T8" s="25"/>
      <c r="U8" s="25"/>
      <c r="V8" s="25"/>
      <c r="W8" s="25"/>
      <c r="X8" s="25"/>
      <c r="Y8" s="25"/>
      <c r="Z8" s="25"/>
      <c r="AA8" s="25"/>
      <c r="AB8" s="25"/>
      <c r="AC8" s="25"/>
      <c r="AD8" s="25"/>
      <c r="AE8" s="25"/>
    </row>
    <row r="9" spans="1:49" x14ac:dyDescent="0.2">
      <c r="A9" s="339"/>
      <c r="B9" s="339"/>
      <c r="C9" s="339"/>
      <c r="D9" s="339"/>
      <c r="T9" s="25"/>
      <c r="U9" s="25"/>
      <c r="V9" s="25"/>
      <c r="W9" s="25"/>
      <c r="X9" s="25"/>
      <c r="Y9" s="25"/>
      <c r="Z9" s="25"/>
      <c r="AA9" s="25"/>
      <c r="AB9" s="25"/>
      <c r="AC9" s="25"/>
      <c r="AD9" s="25"/>
      <c r="AE9" s="25"/>
    </row>
    <row r="11" spans="1:49" x14ac:dyDescent="0.2">
      <c r="B11" s="322" t="s">
        <v>3</v>
      </c>
      <c r="C11" s="323"/>
      <c r="D11" s="318">
        <v>7</v>
      </c>
      <c r="E11" s="319"/>
      <c r="F11" s="320"/>
      <c r="H11" s="322" t="s">
        <v>4</v>
      </c>
      <c r="I11" s="323"/>
      <c r="J11" s="321" t="str">
        <f>VLOOKUP($D$11,'Plan de jeu'!$A$2:$H$2466,3,FALSE)</f>
        <v>Mardi</v>
      </c>
      <c r="K11" s="321"/>
      <c r="L11" s="321"/>
      <c r="N11" s="1" t="s">
        <v>5</v>
      </c>
      <c r="O11" s="343">
        <f>VLOOKUP($D$11,'Plan de jeu'!$A$2:$H$2466,2,FALSE)</f>
        <v>45090</v>
      </c>
      <c r="P11" s="344"/>
      <c r="Q11" s="344"/>
      <c r="R11" s="345"/>
      <c r="S11" s="30"/>
    </row>
    <row r="12" spans="1:49" x14ac:dyDescent="0.2">
      <c r="I12" s="13"/>
      <c r="O12" s="2"/>
      <c r="Q12" s="13"/>
    </row>
    <row r="13" spans="1:49" x14ac:dyDescent="0.2">
      <c r="N13" s="1" t="s">
        <v>6</v>
      </c>
      <c r="O13" s="346" t="str">
        <f>VLOOKUP($D$11,'Plan de jeu'!$A$2:$H$2466,6,FALSE)</f>
        <v>BdL</v>
      </c>
      <c r="P13" s="347"/>
      <c r="Q13" s="347"/>
      <c r="R13" s="348"/>
      <c r="S13" s="30"/>
      <c r="T13" s="30"/>
      <c r="U13" s="30"/>
      <c r="V13" s="339"/>
      <c r="W13" s="339"/>
      <c r="X13" s="339"/>
      <c r="Y13" s="339"/>
      <c r="Z13" s="339"/>
      <c r="AA13" s="339"/>
      <c r="AB13" s="339"/>
      <c r="AC13" s="339"/>
      <c r="AD13" s="339"/>
    </row>
    <row r="15" spans="1:49" ht="15.75" thickBot="1" x14ac:dyDescent="0.25">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row>
    <row r="16" spans="1:49" ht="15.75" x14ac:dyDescent="0.2">
      <c r="B16" s="357" t="s">
        <v>7</v>
      </c>
      <c r="C16" s="358"/>
      <c r="D16" s="358"/>
      <c r="E16" s="358"/>
      <c r="F16" s="358"/>
      <c r="G16" s="358"/>
      <c r="H16" s="358"/>
      <c r="I16" s="359"/>
      <c r="J16" s="357" t="s">
        <v>8</v>
      </c>
      <c r="K16" s="358"/>
      <c r="L16" s="358"/>
      <c r="M16" s="358"/>
      <c r="N16" s="358"/>
      <c r="O16" s="358"/>
      <c r="P16" s="358"/>
      <c r="Q16" s="359"/>
      <c r="R16" s="360" t="s">
        <v>9</v>
      </c>
      <c r="S16" s="316"/>
      <c r="T16" s="316"/>
      <c r="U16" s="316"/>
      <c r="V16" s="316"/>
      <c r="W16" s="356"/>
      <c r="X16" s="355" t="s">
        <v>10</v>
      </c>
      <c r="Y16" s="356"/>
      <c r="Z16" s="360" t="s">
        <v>11</v>
      </c>
      <c r="AA16" s="362"/>
      <c r="AB16" s="355" t="s">
        <v>12</v>
      </c>
      <c r="AC16" s="356"/>
      <c r="AD16" s="360" t="s">
        <v>13</v>
      </c>
      <c r="AE16" s="356"/>
      <c r="AG16" s="355" t="s">
        <v>9</v>
      </c>
      <c r="AH16" s="316"/>
      <c r="AI16" s="316"/>
      <c r="AJ16" s="316"/>
      <c r="AK16" s="316"/>
      <c r="AL16" s="356"/>
      <c r="AM16" s="355" t="s">
        <v>10</v>
      </c>
      <c r="AN16" s="356"/>
      <c r="AP16" s="31" t="s">
        <v>14</v>
      </c>
      <c r="AQ16" s="32"/>
      <c r="AR16" s="32"/>
      <c r="AS16" s="32"/>
      <c r="AT16" s="31" t="s">
        <v>15</v>
      </c>
      <c r="AU16" s="32"/>
      <c r="AV16" s="32"/>
      <c r="AW16" s="33"/>
    </row>
    <row r="17" spans="1:49" ht="15.75" customHeight="1" x14ac:dyDescent="0.2">
      <c r="A17" s="290" t="s">
        <v>16</v>
      </c>
      <c r="B17" s="310" t="s">
        <v>17</v>
      </c>
      <c r="C17" s="324" t="s">
        <v>18</v>
      </c>
      <c r="D17" s="325" t="s">
        <v>19</v>
      </c>
      <c r="E17" s="267"/>
      <c r="F17" s="326"/>
      <c r="G17" s="305" t="s">
        <v>20</v>
      </c>
      <c r="H17" s="329" t="s">
        <v>121</v>
      </c>
      <c r="I17" s="330"/>
      <c r="J17" s="310" t="s">
        <v>17</v>
      </c>
      <c r="K17" s="324" t="s">
        <v>18</v>
      </c>
      <c r="L17" s="325" t="s">
        <v>19</v>
      </c>
      <c r="M17" s="267"/>
      <c r="N17" s="326"/>
      <c r="O17" s="305" t="s">
        <v>20</v>
      </c>
      <c r="P17" s="329" t="s">
        <v>121</v>
      </c>
      <c r="Q17" s="330"/>
      <c r="R17" s="414" t="s">
        <v>21</v>
      </c>
      <c r="S17" s="317"/>
      <c r="T17" s="317"/>
      <c r="U17" s="317"/>
      <c r="V17" s="317"/>
      <c r="W17" s="361"/>
      <c r="X17" s="282" t="s">
        <v>22</v>
      </c>
      <c r="Y17" s="261" t="s">
        <v>23</v>
      </c>
      <c r="Z17" s="282" t="s">
        <v>22</v>
      </c>
      <c r="AA17" s="261" t="s">
        <v>23</v>
      </c>
      <c r="AB17" s="282" t="s">
        <v>22</v>
      </c>
      <c r="AC17" s="261" t="s">
        <v>23</v>
      </c>
      <c r="AD17" s="282" t="s">
        <v>22</v>
      </c>
      <c r="AE17" s="261" t="s">
        <v>23</v>
      </c>
      <c r="AG17" s="367" t="s">
        <v>21</v>
      </c>
      <c r="AH17" s="317"/>
      <c r="AI17" s="317"/>
      <c r="AJ17" s="317"/>
      <c r="AK17" s="317"/>
      <c r="AL17" s="361"/>
      <c r="AM17" s="372" t="s">
        <v>22</v>
      </c>
      <c r="AN17" s="373" t="s">
        <v>23</v>
      </c>
      <c r="AP17" s="34" t="s">
        <v>24</v>
      </c>
      <c r="AT17" s="34" t="s">
        <v>24</v>
      </c>
      <c r="AW17" s="35"/>
    </row>
    <row r="18" spans="1:49" s="2" customFormat="1" ht="28.5" customHeight="1" x14ac:dyDescent="0.2">
      <c r="A18" s="291"/>
      <c r="B18" s="311"/>
      <c r="C18" s="315"/>
      <c r="D18" s="327"/>
      <c r="E18" s="270"/>
      <c r="F18" s="328"/>
      <c r="G18" s="306"/>
      <c r="H18" s="331"/>
      <c r="I18" s="332"/>
      <c r="J18" s="311"/>
      <c r="K18" s="315"/>
      <c r="L18" s="327"/>
      <c r="M18" s="270"/>
      <c r="N18" s="328"/>
      <c r="O18" s="306"/>
      <c r="P18" s="331"/>
      <c r="Q18" s="332"/>
      <c r="R18" s="414" t="s">
        <v>25</v>
      </c>
      <c r="S18" s="317"/>
      <c r="T18" s="317" t="s">
        <v>26</v>
      </c>
      <c r="U18" s="317"/>
      <c r="V18" s="317" t="s">
        <v>27</v>
      </c>
      <c r="W18" s="361"/>
      <c r="X18" s="282"/>
      <c r="Y18" s="261"/>
      <c r="Z18" s="282"/>
      <c r="AA18" s="261"/>
      <c r="AB18" s="282"/>
      <c r="AC18" s="261"/>
      <c r="AD18" s="282"/>
      <c r="AE18" s="261"/>
      <c r="AG18" s="367" t="s">
        <v>25</v>
      </c>
      <c r="AH18" s="317"/>
      <c r="AI18" s="317" t="s">
        <v>26</v>
      </c>
      <c r="AJ18" s="317"/>
      <c r="AK18" s="317" t="s">
        <v>27</v>
      </c>
      <c r="AL18" s="361"/>
      <c r="AM18" s="372"/>
      <c r="AN18" s="373"/>
      <c r="AP18" s="36" t="e">
        <f>VLOOKUP(C19,Joueurs!$B$1:$H$10007,9,FALSE)</f>
        <v>#REF!</v>
      </c>
      <c r="AQ18" s="37" t="e">
        <f t="shared" ref="AQ18:AQ21" si="0">IF(AP18="A",0, IF(AP18="","9",AP18))</f>
        <v>#REF!</v>
      </c>
      <c r="AR18" s="1" t="e">
        <f>IF(AQ18&lt;=AQ19,0,1)</f>
        <v>#REF!</v>
      </c>
      <c r="AS18" s="1"/>
      <c r="AT18" s="34" t="e">
        <f>VLOOKUP(K19,Joueurs!$B$1:$H$10007,9,FALSE)</f>
        <v>#N/A</v>
      </c>
      <c r="AU18" s="37" t="e">
        <f t="shared" ref="AU18:AU21" si="1">IF(AT18="A",0, IF(AT18="","9",AT18))</f>
        <v>#N/A</v>
      </c>
      <c r="AV18" s="1" t="e">
        <f>IF(AU18&lt;=AU19,0,1)</f>
        <v>#N/A</v>
      </c>
      <c r="AW18" s="35"/>
    </row>
    <row r="19" spans="1:49" ht="20.100000000000001" customHeight="1" x14ac:dyDescent="0.2">
      <c r="A19" s="291"/>
      <c r="B19" s="176">
        <v>1</v>
      </c>
      <c r="C19" s="4" t="s">
        <v>331</v>
      </c>
      <c r="D19" s="307" t="str">
        <f>VLOOKUP($C19,Joueurs!$B$1:$H$10007,5,FALSE)</f>
        <v>Oestreicher Carole</v>
      </c>
      <c r="E19" s="308"/>
      <c r="F19" s="309"/>
      <c r="G19" s="8">
        <f>VLOOKUP($C19,Joueurs!$B$1:$H$10007,7,FALSE)</f>
        <v>0</v>
      </c>
      <c r="H19" s="331"/>
      <c r="I19" s="332"/>
      <c r="J19" s="176">
        <v>1</v>
      </c>
      <c r="K19" s="4"/>
      <c r="L19" s="303" t="e">
        <f>VLOOKUP($K19,Joueurs!$B$1:$H$10007,5,FALSE)</f>
        <v>#N/A</v>
      </c>
      <c r="M19" s="303"/>
      <c r="N19" s="303"/>
      <c r="O19" s="8" t="e">
        <f>VLOOKUP($K19,Joueurs!$B$1:$H$10007,7,FALSE)</f>
        <v>#N/A</v>
      </c>
      <c r="P19" s="331"/>
      <c r="Q19" s="332"/>
      <c r="R19" s="5">
        <v>4</v>
      </c>
      <c r="S19" s="6">
        <v>0</v>
      </c>
      <c r="T19" s="6">
        <v>4</v>
      </c>
      <c r="U19" s="6">
        <v>0</v>
      </c>
      <c r="V19" s="6"/>
      <c r="W19" s="7"/>
      <c r="X19" s="39">
        <f t="shared" ref="X19:Y22" si="2">Z19*1</f>
        <v>1</v>
      </c>
      <c r="Y19" s="40">
        <f t="shared" si="2"/>
        <v>0</v>
      </c>
      <c r="Z19" s="38">
        <f t="shared" ref="Z19:Z22" si="3">IF(AM19&gt;AN19,1,0)</f>
        <v>1</v>
      </c>
      <c r="AA19" s="41">
        <f t="shared" ref="AA19:AA22" si="4">IF(AN19&gt;AM19,1,0)</f>
        <v>0</v>
      </c>
      <c r="AB19" s="15">
        <f t="shared" ref="AB19:AC22" si="5">AM19</f>
        <v>2</v>
      </c>
      <c r="AC19" s="14">
        <f t="shared" si="5"/>
        <v>0</v>
      </c>
      <c r="AD19" s="38">
        <f>R19+T19+AK19</f>
        <v>8</v>
      </c>
      <c r="AE19" s="14">
        <f>S19+U19+AL19</f>
        <v>0</v>
      </c>
      <c r="AG19" s="15">
        <f t="shared" ref="AG19:AG22" si="6">IF(R19&gt;S19,1,0)</f>
        <v>1</v>
      </c>
      <c r="AH19" s="10">
        <f t="shared" ref="AH19:AH22" si="7">IF(S19&gt;R19,1,0)</f>
        <v>0</v>
      </c>
      <c r="AI19" s="10">
        <f t="shared" ref="AI19:AI22" si="8">IF(T19&gt;U19,1,0)</f>
        <v>1</v>
      </c>
      <c r="AJ19" s="10">
        <f t="shared" ref="AJ19:AJ22" si="9">IF(U19&gt;T19,1,0)</f>
        <v>0</v>
      </c>
      <c r="AK19" s="10">
        <f t="shared" ref="AK19:AK22" si="10">IF(V19&gt;W19,1,0)</f>
        <v>0</v>
      </c>
      <c r="AL19" s="14">
        <f t="shared" ref="AL19:AL22" si="11">IF(W19&gt;V19,1,0)</f>
        <v>0</v>
      </c>
      <c r="AM19" s="15">
        <f t="shared" ref="AM19:AN22" si="12">AG19+AI19+AK19</f>
        <v>2</v>
      </c>
      <c r="AN19" s="14">
        <f t="shared" si="12"/>
        <v>0</v>
      </c>
      <c r="AP19" s="36" t="e">
        <f>VLOOKUP(C20,Joueurs!$B$1:$H$10007,9,FALSE)</f>
        <v>#REF!</v>
      </c>
      <c r="AQ19" s="37" t="e">
        <f t="shared" si="0"/>
        <v>#REF!</v>
      </c>
      <c r="AR19" s="1" t="e">
        <f>IF(AQ19&lt;=AQ20,0,1)</f>
        <v>#REF!</v>
      </c>
      <c r="AS19" s="1" t="e">
        <f>IF(AQ19&lt;AQ18,1,0)</f>
        <v>#REF!</v>
      </c>
      <c r="AT19" s="34" t="e">
        <f>VLOOKUP(K20,Joueurs!$B$1:$H$10007,9,FALSE)</f>
        <v>#REF!</v>
      </c>
      <c r="AU19" s="37" t="e">
        <f t="shared" si="1"/>
        <v>#REF!</v>
      </c>
      <c r="AV19" s="1" t="e">
        <f>IF(AU19&lt;=AU20,0,1)</f>
        <v>#REF!</v>
      </c>
      <c r="AW19" s="35" t="e">
        <f>IF(AU19&lt;AU18,1,0)</f>
        <v>#REF!</v>
      </c>
    </row>
    <row r="20" spans="1:49" ht="20.100000000000001" customHeight="1" x14ac:dyDescent="0.2">
      <c r="A20" s="291"/>
      <c r="B20" s="176">
        <v>2</v>
      </c>
      <c r="C20" s="4" t="s">
        <v>328</v>
      </c>
      <c r="D20" s="307" t="str">
        <f>VLOOKUP($C20,Joueurs!$B$1:$H$10007,5,FALSE)</f>
        <v>Gelhausen Marc</v>
      </c>
      <c r="E20" s="308"/>
      <c r="F20" s="309"/>
      <c r="G20" s="8">
        <f>VLOOKUP($C20,Joueurs!$B$1:$H$10007,7,FALSE)</f>
        <v>0</v>
      </c>
      <c r="H20" s="331"/>
      <c r="I20" s="332"/>
      <c r="J20" s="176">
        <v>2</v>
      </c>
      <c r="K20" s="4" t="s">
        <v>290</v>
      </c>
      <c r="L20" s="303" t="str">
        <f>VLOOKUP($K20,Joueurs!$B$1:$H$10007,5,FALSE)</f>
        <v>Ritz Ben</v>
      </c>
      <c r="M20" s="303"/>
      <c r="N20" s="303"/>
      <c r="O20" s="8">
        <f>VLOOKUP($K20,Joueurs!$B$1:$H$10007,7,FALSE)</f>
        <v>0</v>
      </c>
      <c r="P20" s="331"/>
      <c r="Q20" s="332"/>
      <c r="R20" s="5">
        <v>4</v>
      </c>
      <c r="S20" s="6">
        <v>2</v>
      </c>
      <c r="T20" s="6">
        <v>3</v>
      </c>
      <c r="U20" s="6">
        <v>4</v>
      </c>
      <c r="V20" s="6">
        <v>10</v>
      </c>
      <c r="W20" s="7">
        <v>3</v>
      </c>
      <c r="X20" s="39">
        <f t="shared" si="2"/>
        <v>1</v>
      </c>
      <c r="Y20" s="40">
        <f t="shared" si="2"/>
        <v>0</v>
      </c>
      <c r="Z20" s="38">
        <f t="shared" si="3"/>
        <v>1</v>
      </c>
      <c r="AA20" s="41">
        <f t="shared" si="4"/>
        <v>0</v>
      </c>
      <c r="AB20" s="15">
        <f t="shared" si="5"/>
        <v>2</v>
      </c>
      <c r="AC20" s="14">
        <f t="shared" si="5"/>
        <v>1</v>
      </c>
      <c r="AD20" s="38">
        <f t="shared" ref="AD20:AD22" si="13">R20+T20+AK20</f>
        <v>8</v>
      </c>
      <c r="AE20" s="14">
        <f t="shared" ref="AE20:AE22" si="14">S20+U20+AL20</f>
        <v>6</v>
      </c>
      <c r="AG20" s="15">
        <f t="shared" si="6"/>
        <v>1</v>
      </c>
      <c r="AH20" s="10">
        <f t="shared" si="7"/>
        <v>0</v>
      </c>
      <c r="AI20" s="10">
        <f t="shared" si="8"/>
        <v>0</v>
      </c>
      <c r="AJ20" s="10">
        <f t="shared" si="9"/>
        <v>1</v>
      </c>
      <c r="AK20" s="10">
        <f t="shared" si="10"/>
        <v>1</v>
      </c>
      <c r="AL20" s="14">
        <f t="shared" si="11"/>
        <v>0</v>
      </c>
      <c r="AM20" s="15">
        <f t="shared" si="12"/>
        <v>2</v>
      </c>
      <c r="AN20" s="14">
        <f t="shared" si="12"/>
        <v>1</v>
      </c>
      <c r="AP20" s="36" t="e">
        <f>VLOOKUP(#REF!,Joueurs!$B$1:$H$10007,9,FALSE)</f>
        <v>#REF!</v>
      </c>
      <c r="AQ20" s="37" t="e">
        <f t="shared" si="0"/>
        <v>#REF!</v>
      </c>
      <c r="AR20" s="1" t="e">
        <f>IF(AQ20&lt;=#REF!,0,1)</f>
        <v>#REF!</v>
      </c>
      <c r="AS20" s="1" t="e">
        <f>IF(AQ20&lt;AQ19,1,0)</f>
        <v>#REF!</v>
      </c>
      <c r="AT20" s="34" t="e">
        <f>VLOOKUP(#REF!,Joueurs!$B$1:$H$10007,9,FALSE)</f>
        <v>#REF!</v>
      </c>
      <c r="AU20" s="37" t="e">
        <f t="shared" si="1"/>
        <v>#REF!</v>
      </c>
      <c r="AV20" s="1" t="e">
        <f>IF(AU20&lt;=#REF!,0,1)</f>
        <v>#REF!</v>
      </c>
      <c r="AW20" s="35" t="e">
        <f>IF(AU20&lt;AU19,1,0)</f>
        <v>#REF!</v>
      </c>
    </row>
    <row r="21" spans="1:49" ht="20.100000000000001" customHeight="1" x14ac:dyDescent="0.2">
      <c r="A21" s="291"/>
      <c r="B21" s="176">
        <v>3</v>
      </c>
      <c r="C21" s="4" t="s">
        <v>325</v>
      </c>
      <c r="D21" s="307" t="str">
        <f>VLOOKUP($C21,Joueurs!$B$1:$H$10007,5,FALSE)</f>
        <v>De Borger Sam</v>
      </c>
      <c r="E21" s="308"/>
      <c r="F21" s="309"/>
      <c r="G21" s="8">
        <f>VLOOKUP($C21,Joueurs!$B$1:$H$10007,7,FALSE)</f>
        <v>0</v>
      </c>
      <c r="H21" s="331"/>
      <c r="I21" s="332"/>
      <c r="J21" s="176">
        <v>3</v>
      </c>
      <c r="K21" s="4" t="s">
        <v>293</v>
      </c>
      <c r="L21" s="303" t="str">
        <f>VLOOKUP($K21,Joueurs!$B$1:$H$10007,5,FALSE)</f>
        <v>Thilmany Michaël</v>
      </c>
      <c r="M21" s="303"/>
      <c r="N21" s="303"/>
      <c r="O21" s="8">
        <f>VLOOKUP($K21,Joueurs!$B$1:$H$10007,7,FALSE)</f>
        <v>0</v>
      </c>
      <c r="P21" s="331"/>
      <c r="Q21" s="332"/>
      <c r="R21" s="5">
        <v>0</v>
      </c>
      <c r="S21" s="6">
        <v>4</v>
      </c>
      <c r="T21" s="6">
        <v>0</v>
      </c>
      <c r="U21" s="6">
        <v>4</v>
      </c>
      <c r="V21" s="6"/>
      <c r="W21" s="7"/>
      <c r="X21" s="39">
        <f t="shared" si="2"/>
        <v>0</v>
      </c>
      <c r="Y21" s="40">
        <f t="shared" si="2"/>
        <v>1</v>
      </c>
      <c r="Z21" s="38">
        <f t="shared" si="3"/>
        <v>0</v>
      </c>
      <c r="AA21" s="41">
        <f t="shared" si="4"/>
        <v>1</v>
      </c>
      <c r="AB21" s="15">
        <f t="shared" si="5"/>
        <v>0</v>
      </c>
      <c r="AC21" s="14">
        <f t="shared" si="5"/>
        <v>2</v>
      </c>
      <c r="AD21" s="38">
        <f t="shared" si="13"/>
        <v>0</v>
      </c>
      <c r="AE21" s="14">
        <f t="shared" si="14"/>
        <v>8</v>
      </c>
      <c r="AG21" s="15">
        <f t="shared" si="6"/>
        <v>0</v>
      </c>
      <c r="AH21" s="10">
        <f t="shared" si="7"/>
        <v>1</v>
      </c>
      <c r="AI21" s="10">
        <f t="shared" si="8"/>
        <v>0</v>
      </c>
      <c r="AJ21" s="10">
        <f t="shared" si="9"/>
        <v>1</v>
      </c>
      <c r="AK21" s="10">
        <f t="shared" si="10"/>
        <v>0</v>
      </c>
      <c r="AL21" s="14">
        <f t="shared" si="11"/>
        <v>0</v>
      </c>
      <c r="AM21" s="15">
        <f t="shared" si="12"/>
        <v>0</v>
      </c>
      <c r="AN21" s="14">
        <f t="shared" si="12"/>
        <v>2</v>
      </c>
      <c r="AP21" s="36" t="e">
        <f>VLOOKUP(C22,Joueurs!$B$1:$H$10007,9,FALSE)</f>
        <v>#REF!</v>
      </c>
      <c r="AQ21" s="37" t="e">
        <f t="shared" si="0"/>
        <v>#REF!</v>
      </c>
      <c r="AS21" s="1" t="e">
        <f>IF(AQ21&lt;#REF!,1,0)</f>
        <v>#REF!</v>
      </c>
      <c r="AT21" s="34" t="e">
        <f>VLOOKUP(K22,Joueurs!$B$1:$H$10007,9,FALSE)</f>
        <v>#N/A</v>
      </c>
      <c r="AU21" s="37" t="e">
        <f t="shared" si="1"/>
        <v>#N/A</v>
      </c>
      <c r="AW21" s="35" t="e">
        <f>IF(AU21&lt;#REF!,1,0)</f>
        <v>#N/A</v>
      </c>
    </row>
    <row r="22" spans="1:49" ht="20.100000000000001" customHeight="1" thickBot="1" x14ac:dyDescent="0.25">
      <c r="A22" s="292"/>
      <c r="B22" s="177">
        <v>4</v>
      </c>
      <c r="C22" s="4" t="s">
        <v>326</v>
      </c>
      <c r="D22" s="335" t="str">
        <f>VLOOKUP($C22,Joueurs!$B$1:$H$10007,5,FALSE)</f>
        <v>Sckuvie Jonathan</v>
      </c>
      <c r="E22" s="336"/>
      <c r="F22" s="337"/>
      <c r="G22" s="8">
        <f>VLOOKUP($C22,Joueurs!$B$1:$H$10007,7,FALSE)</f>
        <v>0</v>
      </c>
      <c r="H22" s="333"/>
      <c r="I22" s="334"/>
      <c r="J22" s="177">
        <v>4</v>
      </c>
      <c r="K22" s="4"/>
      <c r="L22" s="303" t="e">
        <f>VLOOKUP($K22,Joueurs!$B$1:$H$10007,5,FALSE)</f>
        <v>#N/A</v>
      </c>
      <c r="M22" s="303"/>
      <c r="N22" s="303"/>
      <c r="O22" s="8" t="e">
        <f>VLOOKUP($K22,Joueurs!$B$1:$H$10007,7,FALSE)</f>
        <v>#N/A</v>
      </c>
      <c r="P22" s="333"/>
      <c r="Q22" s="334"/>
      <c r="R22" s="179">
        <v>2</v>
      </c>
      <c r="S22" s="178">
        <v>4</v>
      </c>
      <c r="T22" s="178">
        <v>4</v>
      </c>
      <c r="U22" s="178">
        <v>1</v>
      </c>
      <c r="V22" s="178">
        <v>10</v>
      </c>
      <c r="W22" s="181">
        <v>3</v>
      </c>
      <c r="X22" s="39">
        <f t="shared" si="2"/>
        <v>1</v>
      </c>
      <c r="Y22" s="40">
        <f t="shared" si="2"/>
        <v>0</v>
      </c>
      <c r="Z22" s="38">
        <f t="shared" si="3"/>
        <v>1</v>
      </c>
      <c r="AA22" s="41">
        <f t="shared" si="4"/>
        <v>0</v>
      </c>
      <c r="AB22" s="15">
        <f t="shared" si="5"/>
        <v>2</v>
      </c>
      <c r="AC22" s="14">
        <f t="shared" si="5"/>
        <v>1</v>
      </c>
      <c r="AD22" s="38">
        <f t="shared" si="13"/>
        <v>7</v>
      </c>
      <c r="AE22" s="18">
        <f t="shared" si="14"/>
        <v>5</v>
      </c>
      <c r="AG22" s="16">
        <f t="shared" si="6"/>
        <v>0</v>
      </c>
      <c r="AH22" s="17">
        <f t="shared" si="7"/>
        <v>1</v>
      </c>
      <c r="AI22" s="17">
        <f t="shared" si="8"/>
        <v>1</v>
      </c>
      <c r="AJ22" s="17">
        <f t="shared" si="9"/>
        <v>0</v>
      </c>
      <c r="AK22" s="17">
        <f t="shared" si="10"/>
        <v>1</v>
      </c>
      <c r="AL22" s="18">
        <f t="shared" si="11"/>
        <v>0</v>
      </c>
      <c r="AM22" s="15">
        <f t="shared" si="12"/>
        <v>2</v>
      </c>
      <c r="AN22" s="14">
        <f t="shared" si="12"/>
        <v>1</v>
      </c>
      <c r="AP22" s="34"/>
      <c r="AR22" s="1" t="e">
        <f>SUM(AR18:AR21)</f>
        <v>#REF!</v>
      </c>
      <c r="AS22" s="1" t="e">
        <f>SUM(AS19:AS21)</f>
        <v>#REF!</v>
      </c>
      <c r="AT22" s="34"/>
      <c r="AV22" s="1" t="e">
        <f>SUM(AV18:AV21)</f>
        <v>#N/A</v>
      </c>
      <c r="AW22" s="35" t="e">
        <f>SUM(AW19:AW21)</f>
        <v>#REF!</v>
      </c>
    </row>
    <row r="23" spans="1:49" ht="16.5" thickBot="1" x14ac:dyDescent="0.25">
      <c r="A23" s="19"/>
      <c r="B23" s="293"/>
      <c r="C23" s="294"/>
      <c r="D23" s="294"/>
      <c r="E23" s="294"/>
      <c r="F23" s="294"/>
      <c r="G23" s="294"/>
      <c r="H23" s="294"/>
      <c r="I23" s="295"/>
      <c r="J23" s="293"/>
      <c r="K23" s="294"/>
      <c r="L23" s="294"/>
      <c r="M23" s="294"/>
      <c r="N23" s="294"/>
      <c r="O23" s="294"/>
      <c r="P23" s="294"/>
      <c r="Q23" s="295"/>
      <c r="R23" s="363" t="s">
        <v>28</v>
      </c>
      <c r="S23" s="364"/>
      <c r="T23" s="364"/>
      <c r="U23" s="364"/>
      <c r="V23" s="364"/>
      <c r="W23" s="365"/>
      <c r="X23" s="20">
        <f t="shared" ref="X23:AE23" si="15">SUM(X19:X22)</f>
        <v>3</v>
      </c>
      <c r="Y23" s="21">
        <f t="shared" si="15"/>
        <v>1</v>
      </c>
      <c r="Z23" s="180">
        <f t="shared" si="15"/>
        <v>3</v>
      </c>
      <c r="AA23" s="22">
        <f t="shared" si="15"/>
        <v>1</v>
      </c>
      <c r="AB23" s="180">
        <f t="shared" si="15"/>
        <v>6</v>
      </c>
      <c r="AC23" s="22">
        <f t="shared" si="15"/>
        <v>4</v>
      </c>
      <c r="AD23" s="180">
        <f t="shared" si="15"/>
        <v>23</v>
      </c>
      <c r="AE23" s="22">
        <f t="shared" si="15"/>
        <v>19</v>
      </c>
      <c r="AG23" s="363" t="s">
        <v>28</v>
      </c>
      <c r="AH23" s="364"/>
      <c r="AI23" s="364"/>
      <c r="AJ23" s="364"/>
      <c r="AK23" s="364"/>
      <c r="AL23" s="365"/>
      <c r="AM23" s="180"/>
      <c r="AN23" s="22"/>
      <c r="AP23" s="87"/>
      <c r="AQ23" s="88"/>
      <c r="AR23" s="88" t="e">
        <f>SUM(AR22:AS22)</f>
        <v>#REF!</v>
      </c>
      <c r="AS23" s="88"/>
      <c r="AT23" s="87"/>
      <c r="AU23" s="88"/>
      <c r="AV23" s="88" t="e">
        <f>SUM(AV22:AW22)</f>
        <v>#N/A</v>
      </c>
      <c r="AW23" s="89"/>
    </row>
    <row r="24" spans="1:49" ht="15.75" thickBot="1" x14ac:dyDescent="0.25">
      <c r="A24" s="23"/>
      <c r="B24" s="296"/>
      <c r="C24" s="297"/>
      <c r="D24" s="297"/>
      <c r="E24" s="297"/>
      <c r="F24" s="297"/>
      <c r="G24" s="297"/>
      <c r="H24" s="297"/>
      <c r="I24" s="298"/>
      <c r="J24" s="296"/>
      <c r="K24" s="297"/>
      <c r="L24" s="297"/>
      <c r="M24" s="297"/>
      <c r="N24" s="297"/>
      <c r="O24" s="297"/>
      <c r="P24" s="297"/>
      <c r="Q24" s="298"/>
      <c r="R24" s="382"/>
      <c r="S24" s="383"/>
      <c r="T24" s="383"/>
      <c r="U24" s="383"/>
      <c r="V24" s="383"/>
      <c r="W24" s="383"/>
      <c r="X24" s="383"/>
      <c r="Y24" s="383"/>
      <c r="Z24" s="383"/>
      <c r="AA24" s="383"/>
      <c r="AB24" s="383"/>
      <c r="AC24" s="383"/>
      <c r="AD24" s="383"/>
      <c r="AE24" s="383"/>
      <c r="AG24" s="366"/>
      <c r="AH24" s="366"/>
      <c r="AI24" s="366"/>
      <c r="AJ24" s="366"/>
      <c r="AK24" s="366"/>
      <c r="AL24" s="366"/>
      <c r="AM24" s="366"/>
      <c r="AN24" s="366"/>
      <c r="AO24" s="366"/>
      <c r="AP24" s="366"/>
      <c r="AQ24" s="366"/>
      <c r="AR24" s="366"/>
      <c r="AS24" s="366"/>
      <c r="AT24" s="366"/>
    </row>
    <row r="25" spans="1:49" ht="15.75" thickBot="1" x14ac:dyDescent="0.25">
      <c r="A25" s="24"/>
      <c r="B25" s="299"/>
      <c r="C25" s="300"/>
      <c r="D25" s="300"/>
      <c r="E25" s="300"/>
      <c r="F25" s="300"/>
      <c r="G25" s="300"/>
      <c r="H25" s="300"/>
      <c r="I25" s="301"/>
      <c r="J25" s="299"/>
      <c r="K25" s="300"/>
      <c r="L25" s="300"/>
      <c r="M25" s="300"/>
      <c r="N25" s="300"/>
      <c r="O25" s="300"/>
      <c r="P25" s="300"/>
      <c r="Q25" s="301"/>
      <c r="R25" s="360" t="s">
        <v>9</v>
      </c>
      <c r="S25" s="316"/>
      <c r="T25" s="316"/>
      <c r="U25" s="316"/>
      <c r="V25" s="316"/>
      <c r="W25" s="356"/>
      <c r="X25" s="360" t="s">
        <v>10</v>
      </c>
      <c r="Y25" s="362"/>
      <c r="Z25" s="355" t="s">
        <v>11</v>
      </c>
      <c r="AA25" s="356"/>
      <c r="AB25" s="355" t="s">
        <v>12</v>
      </c>
      <c r="AC25" s="356"/>
      <c r="AD25" s="360" t="s">
        <v>13</v>
      </c>
      <c r="AE25" s="356"/>
      <c r="AG25" s="355" t="s">
        <v>9</v>
      </c>
      <c r="AH25" s="316"/>
      <c r="AI25" s="316"/>
      <c r="AJ25" s="316"/>
      <c r="AK25" s="316"/>
      <c r="AL25" s="356"/>
      <c r="AM25" s="355" t="s">
        <v>29</v>
      </c>
      <c r="AN25" s="356"/>
    </row>
    <row r="26" spans="1:49" ht="15.75" customHeight="1" x14ac:dyDescent="0.2">
      <c r="A26" s="290" t="s">
        <v>30</v>
      </c>
      <c r="B26" s="310" t="s">
        <v>17</v>
      </c>
      <c r="C26" s="314" t="s">
        <v>18</v>
      </c>
      <c r="D26" s="390" t="s">
        <v>19</v>
      </c>
      <c r="E26" s="391"/>
      <c r="F26" s="392"/>
      <c r="G26" s="413" t="s">
        <v>20</v>
      </c>
      <c r="H26" s="407" t="s">
        <v>122</v>
      </c>
      <c r="I26" s="408"/>
      <c r="J26" s="310" t="s">
        <v>17</v>
      </c>
      <c r="K26" s="324" t="s">
        <v>18</v>
      </c>
      <c r="L26" s="316" t="s">
        <v>19</v>
      </c>
      <c r="M26" s="316"/>
      <c r="N26" s="316"/>
      <c r="O26" s="305" t="s">
        <v>20</v>
      </c>
      <c r="P26" s="407" t="s">
        <v>122</v>
      </c>
      <c r="Q26" s="408"/>
      <c r="R26" s="266" t="s">
        <v>21</v>
      </c>
      <c r="S26" s="267"/>
      <c r="T26" s="267"/>
      <c r="U26" s="267"/>
      <c r="V26" s="267"/>
      <c r="W26" s="268"/>
      <c r="X26" s="282" t="s">
        <v>22</v>
      </c>
      <c r="Y26" s="261" t="s">
        <v>23</v>
      </c>
      <c r="Z26" s="282" t="s">
        <v>22</v>
      </c>
      <c r="AA26" s="261" t="s">
        <v>23</v>
      </c>
      <c r="AB26" s="282" t="s">
        <v>22</v>
      </c>
      <c r="AC26" s="261" t="s">
        <v>23</v>
      </c>
      <c r="AD26" s="282" t="s">
        <v>22</v>
      </c>
      <c r="AE26" s="261" t="s">
        <v>23</v>
      </c>
      <c r="AG26" s="266" t="s">
        <v>21</v>
      </c>
      <c r="AH26" s="267"/>
      <c r="AI26" s="267"/>
      <c r="AJ26" s="267"/>
      <c r="AK26" s="267"/>
      <c r="AL26" s="268"/>
      <c r="AM26" s="372" t="s">
        <v>22</v>
      </c>
      <c r="AN26" s="373" t="s">
        <v>23</v>
      </c>
    </row>
    <row r="27" spans="1:49" s="2" customFormat="1" ht="28.5" customHeight="1" x14ac:dyDescent="0.25">
      <c r="A27" s="312"/>
      <c r="B27" s="311"/>
      <c r="C27" s="315"/>
      <c r="D27" s="327"/>
      <c r="E27" s="270"/>
      <c r="F27" s="328"/>
      <c r="G27" s="306"/>
      <c r="H27" s="409"/>
      <c r="I27" s="410"/>
      <c r="J27" s="311"/>
      <c r="K27" s="315"/>
      <c r="L27" s="317"/>
      <c r="M27" s="317"/>
      <c r="N27" s="317"/>
      <c r="O27" s="306"/>
      <c r="P27" s="409"/>
      <c r="Q27" s="410"/>
      <c r="R27" s="269"/>
      <c r="S27" s="270"/>
      <c r="T27" s="270"/>
      <c r="U27" s="270"/>
      <c r="V27" s="270"/>
      <c r="W27" s="271"/>
      <c r="X27" s="282"/>
      <c r="Y27" s="261"/>
      <c r="Z27" s="282"/>
      <c r="AA27" s="261"/>
      <c r="AB27" s="282"/>
      <c r="AC27" s="261"/>
      <c r="AD27" s="282"/>
      <c r="AE27" s="261"/>
      <c r="AG27" s="269"/>
      <c r="AH27" s="270"/>
      <c r="AI27" s="270"/>
      <c r="AJ27" s="270"/>
      <c r="AK27" s="270"/>
      <c r="AL27" s="271"/>
      <c r="AM27" s="372"/>
      <c r="AN27" s="373"/>
    </row>
    <row r="28" spans="1:49" ht="20.100000000000001" customHeight="1" x14ac:dyDescent="0.2">
      <c r="A28" s="312"/>
      <c r="B28" s="288">
        <v>1</v>
      </c>
      <c r="C28" s="4" t="s">
        <v>331</v>
      </c>
      <c r="D28" s="307" t="str">
        <f>VLOOKUP($C28,Joueurs!$B$1:$H$10007,5,FALSE)</f>
        <v>Oestreicher Carole</v>
      </c>
      <c r="E28" s="308"/>
      <c r="F28" s="309"/>
      <c r="G28" s="8">
        <f>VLOOKUP($C28,Joueurs!$B$1:$H$10007,7,FALSE)</f>
        <v>0</v>
      </c>
      <c r="H28" s="409"/>
      <c r="I28" s="410"/>
      <c r="J28" s="302">
        <v>1</v>
      </c>
      <c r="K28" s="4"/>
      <c r="L28" s="303" t="e">
        <f>VLOOKUP($K28,Joueurs!$B$1:$H$10007,5,FALSE)</f>
        <v>#N/A</v>
      </c>
      <c r="M28" s="303"/>
      <c r="N28" s="303"/>
      <c r="O28" s="8" t="e">
        <f>VLOOKUP($K28,Joueurs!$B$1:$H$10007,7,FALSE)</f>
        <v>#N/A</v>
      </c>
      <c r="P28" s="409"/>
      <c r="Q28" s="410"/>
      <c r="R28" s="445">
        <v>8</v>
      </c>
      <c r="S28" s="399"/>
      <c r="T28" s="446"/>
      <c r="U28" s="398">
        <v>0</v>
      </c>
      <c r="V28" s="399"/>
      <c r="W28" s="400"/>
      <c r="X28" s="262">
        <f>Z28*2</f>
        <v>2</v>
      </c>
      <c r="Y28" s="262">
        <f>AA28*2</f>
        <v>0</v>
      </c>
      <c r="Z28" s="283">
        <f>IF(AM28&gt;AN28,1,0)</f>
        <v>1</v>
      </c>
      <c r="AA28" s="264">
        <f>IF(AN28&gt;AM28,1,0)</f>
        <v>0</v>
      </c>
      <c r="AB28" s="283">
        <f>AM28</f>
        <v>1</v>
      </c>
      <c r="AC28" s="264">
        <f>AN28</f>
        <v>0</v>
      </c>
      <c r="AD28" s="274">
        <f>R28+T28+AK28</f>
        <v>8</v>
      </c>
      <c r="AE28" s="264">
        <f>S28+U28+AL28</f>
        <v>0</v>
      </c>
      <c r="AG28" s="272">
        <f>IF(R28&gt;U28,1,0)</f>
        <v>1</v>
      </c>
      <c r="AH28" s="273"/>
      <c r="AI28" s="274"/>
      <c r="AJ28" s="278">
        <f>IF(U28&gt;R28,1,0)</f>
        <v>0</v>
      </c>
      <c r="AK28" s="273"/>
      <c r="AL28" s="279"/>
      <c r="AM28" s="283">
        <f>AG28+AI28+AK28</f>
        <v>1</v>
      </c>
      <c r="AN28" s="279">
        <f>AH28+AJ28+AL28</f>
        <v>0</v>
      </c>
      <c r="AP28" s="286" t="e">
        <f>IF(I28&lt;=#REF!,0,1)</f>
        <v>#REF!</v>
      </c>
      <c r="AQ28" s="285" t="e">
        <f>SUM(AP28:AP31)</f>
        <v>#REF!</v>
      </c>
      <c r="AT28" s="286" t="e">
        <f>IF(Q28&lt;=#REF!,0,1)</f>
        <v>#REF!</v>
      </c>
      <c r="AU28" s="285" t="e">
        <f>SUM(AT28:AT31)</f>
        <v>#REF!</v>
      </c>
    </row>
    <row r="29" spans="1:49" ht="20.100000000000001" customHeight="1" x14ac:dyDescent="0.2">
      <c r="A29" s="312"/>
      <c r="B29" s="304"/>
      <c r="C29" s="4" t="s">
        <v>325</v>
      </c>
      <c r="D29" s="307" t="str">
        <f>VLOOKUP($C29,Joueurs!$B$1:$H$10007,5,FALSE)</f>
        <v>De Borger Sam</v>
      </c>
      <c r="E29" s="308"/>
      <c r="F29" s="309"/>
      <c r="G29" s="8">
        <f>VLOOKUP($C29,Joueurs!$B$1:$H$10007,7,FALSE)</f>
        <v>0</v>
      </c>
      <c r="H29" s="409"/>
      <c r="I29" s="410"/>
      <c r="J29" s="302"/>
      <c r="K29" s="4"/>
      <c r="L29" s="303" t="e">
        <f>VLOOKUP($K29,Joueurs!$B$1:$H$10007,5,FALSE)</f>
        <v>#N/A</v>
      </c>
      <c r="M29" s="303"/>
      <c r="N29" s="303"/>
      <c r="O29" s="8" t="e">
        <f>VLOOKUP($K29,Joueurs!$B$1:$H$10007,7,FALSE)</f>
        <v>#N/A</v>
      </c>
      <c r="P29" s="409"/>
      <c r="Q29" s="410"/>
      <c r="R29" s="447"/>
      <c r="S29" s="402"/>
      <c r="T29" s="448"/>
      <c r="U29" s="401"/>
      <c r="V29" s="402"/>
      <c r="W29" s="403"/>
      <c r="X29" s="263"/>
      <c r="Y29" s="263"/>
      <c r="Z29" s="284"/>
      <c r="AA29" s="265"/>
      <c r="AB29" s="284"/>
      <c r="AC29" s="265"/>
      <c r="AD29" s="277"/>
      <c r="AE29" s="265"/>
      <c r="AG29" s="275"/>
      <c r="AH29" s="276"/>
      <c r="AI29" s="277"/>
      <c r="AJ29" s="280"/>
      <c r="AK29" s="276"/>
      <c r="AL29" s="281"/>
      <c r="AM29" s="284"/>
      <c r="AN29" s="281"/>
      <c r="AP29" s="286"/>
      <c r="AQ29" s="285"/>
      <c r="AT29" s="286"/>
      <c r="AU29" s="285"/>
    </row>
    <row r="30" spans="1:49" ht="20.100000000000001" customHeight="1" x14ac:dyDescent="0.2">
      <c r="A30" s="312"/>
      <c r="B30" s="288">
        <v>2</v>
      </c>
      <c r="C30" s="4" t="s">
        <v>413</v>
      </c>
      <c r="D30" s="307" t="str">
        <f>VLOOKUP($C30,Joueurs!$B$1:$H$10007,5,FALSE)</f>
        <v>Sckuvie Jonathan</v>
      </c>
      <c r="E30" s="308"/>
      <c r="F30" s="309"/>
      <c r="G30" s="8">
        <f>VLOOKUP($C30,Joueurs!$B$1:$H$10007,7,FALSE)</f>
        <v>0</v>
      </c>
      <c r="H30" s="409"/>
      <c r="I30" s="410"/>
      <c r="J30" s="302">
        <v>2</v>
      </c>
      <c r="K30" s="4" t="s">
        <v>290</v>
      </c>
      <c r="L30" s="303" t="str">
        <f>VLOOKUP($K30,Joueurs!$B$1:$H$10007,5,FALSE)</f>
        <v>Ritz Ben</v>
      </c>
      <c r="M30" s="303"/>
      <c r="N30" s="303"/>
      <c r="O30" s="8">
        <f>VLOOKUP($K30,Joueurs!$B$1:$H$10007,7,FALSE)</f>
        <v>0</v>
      </c>
      <c r="P30" s="409"/>
      <c r="Q30" s="410"/>
      <c r="R30" s="445">
        <v>5</v>
      </c>
      <c r="S30" s="399"/>
      <c r="T30" s="446"/>
      <c r="U30" s="398">
        <v>8</v>
      </c>
      <c r="V30" s="399"/>
      <c r="W30" s="400"/>
      <c r="X30" s="262">
        <f>Z30*2</f>
        <v>0</v>
      </c>
      <c r="Y30" s="262">
        <f>AA30*2</f>
        <v>2</v>
      </c>
      <c r="Z30" s="283">
        <f>IF(AM30&gt;AN30,1,0)</f>
        <v>0</v>
      </c>
      <c r="AA30" s="264">
        <f>IF(AN30&gt;AM30,1,0)</f>
        <v>1</v>
      </c>
      <c r="AB30" s="283">
        <f>AM30</f>
        <v>0</v>
      </c>
      <c r="AC30" s="264">
        <f>AN30</f>
        <v>1</v>
      </c>
      <c r="AD30" s="274">
        <f>R30+T30+AK30</f>
        <v>5</v>
      </c>
      <c r="AE30" s="264">
        <f>S30+U30+AL30</f>
        <v>8</v>
      </c>
      <c r="AG30" s="272">
        <f>IF(R30&gt;U30,1,0)</f>
        <v>0</v>
      </c>
      <c r="AH30" s="273"/>
      <c r="AI30" s="274"/>
      <c r="AJ30" s="278">
        <f>IF(U30&gt;R30,1,0)</f>
        <v>1</v>
      </c>
      <c r="AK30" s="273"/>
      <c r="AL30" s="279"/>
      <c r="AM30" s="283">
        <f>AG30+AI30+AK30</f>
        <v>0</v>
      </c>
      <c r="AN30" s="279">
        <f>AH30+AJ30+AL30</f>
        <v>1</v>
      </c>
      <c r="AP30" s="286" t="e">
        <f>IF(I30&gt;=#REF!,0,1)</f>
        <v>#REF!</v>
      </c>
      <c r="AQ30" s="285"/>
      <c r="AT30" s="286" t="e">
        <f>IF(Q30&gt;=#REF!,0,1)</f>
        <v>#REF!</v>
      </c>
      <c r="AU30" s="285"/>
    </row>
    <row r="31" spans="1:49" ht="20.100000000000001" customHeight="1" thickBot="1" x14ac:dyDescent="0.25">
      <c r="A31" s="313"/>
      <c r="B31" s="289"/>
      <c r="C31" s="4" t="s">
        <v>414</v>
      </c>
      <c r="D31" s="335" t="str">
        <f>VLOOKUP($C31,Joueurs!$B$1:$H$10007,5,FALSE)</f>
        <v>Gelhausen Marc</v>
      </c>
      <c r="E31" s="336"/>
      <c r="F31" s="337"/>
      <c r="G31" s="8">
        <f>VLOOKUP($C31,Joueurs!$B$1:$H$10007,7,FALSE)</f>
        <v>0</v>
      </c>
      <c r="H31" s="411"/>
      <c r="I31" s="412"/>
      <c r="J31" s="433"/>
      <c r="K31" s="4" t="s">
        <v>293</v>
      </c>
      <c r="L31" s="303" t="str">
        <f>VLOOKUP($K31,Joueurs!$B$1:$H$10007,5,FALSE)</f>
        <v>Thilmany Michaël</v>
      </c>
      <c r="M31" s="303"/>
      <c r="N31" s="303"/>
      <c r="O31" s="8">
        <f>VLOOKUP($K31,Joueurs!$B$1:$H$10007,7,FALSE)</f>
        <v>0</v>
      </c>
      <c r="P31" s="411"/>
      <c r="Q31" s="412"/>
      <c r="R31" s="449"/>
      <c r="S31" s="405"/>
      <c r="T31" s="450"/>
      <c r="U31" s="404"/>
      <c r="V31" s="405"/>
      <c r="W31" s="406"/>
      <c r="X31" s="263"/>
      <c r="Y31" s="263"/>
      <c r="Z31" s="284"/>
      <c r="AA31" s="265"/>
      <c r="AB31" s="284"/>
      <c r="AC31" s="265"/>
      <c r="AD31" s="277"/>
      <c r="AE31" s="265"/>
      <c r="AG31" s="393"/>
      <c r="AH31" s="394"/>
      <c r="AI31" s="395"/>
      <c r="AJ31" s="396"/>
      <c r="AK31" s="394"/>
      <c r="AL31" s="397"/>
      <c r="AM31" s="284"/>
      <c r="AN31" s="281"/>
      <c r="AP31" s="287"/>
      <c r="AQ31" s="285"/>
      <c r="AT31" s="287"/>
      <c r="AU31" s="285"/>
    </row>
    <row r="32" spans="1:49" ht="16.5" thickBot="1" x14ac:dyDescent="0.25">
      <c r="B32" s="451"/>
      <c r="C32" s="383"/>
      <c r="D32" s="383"/>
      <c r="E32" s="383"/>
      <c r="F32" s="383"/>
      <c r="G32" s="439"/>
      <c r="H32" s="439"/>
      <c r="I32" s="440"/>
      <c r="J32" s="451"/>
      <c r="K32" s="383"/>
      <c r="L32" s="383"/>
      <c r="M32" s="383"/>
      <c r="N32" s="383"/>
      <c r="O32" s="439"/>
      <c r="P32" s="439"/>
      <c r="Q32" s="440"/>
      <c r="R32" s="363" t="s">
        <v>31</v>
      </c>
      <c r="S32" s="364"/>
      <c r="T32" s="364"/>
      <c r="U32" s="364"/>
      <c r="V32" s="364"/>
      <c r="W32" s="365"/>
      <c r="X32" s="20">
        <f t="shared" ref="X32:AE32" si="16">SUM(X28:X31)</f>
        <v>2</v>
      </c>
      <c r="Y32" s="21">
        <f t="shared" si="16"/>
        <v>2</v>
      </c>
      <c r="Z32" s="180">
        <f t="shared" si="16"/>
        <v>1</v>
      </c>
      <c r="AA32" s="22">
        <f t="shared" si="16"/>
        <v>1</v>
      </c>
      <c r="AB32" s="180">
        <f t="shared" si="16"/>
        <v>1</v>
      </c>
      <c r="AC32" s="22">
        <f t="shared" si="16"/>
        <v>1</v>
      </c>
      <c r="AD32" s="180">
        <f t="shared" si="16"/>
        <v>13</v>
      </c>
      <c r="AE32" s="22">
        <f t="shared" si="16"/>
        <v>8</v>
      </c>
      <c r="AG32" s="363" t="s">
        <v>31</v>
      </c>
      <c r="AH32" s="364"/>
      <c r="AI32" s="364"/>
      <c r="AJ32" s="364"/>
      <c r="AK32" s="364"/>
      <c r="AL32" s="365"/>
      <c r="AM32" s="180"/>
      <c r="AN32" s="22"/>
    </row>
    <row r="33" spans="2:46" ht="15.75" thickBot="1" x14ac:dyDescent="0.25">
      <c r="B33" s="452"/>
      <c r="C33" s="436" t="s">
        <v>32</v>
      </c>
      <c r="D33" s="437"/>
      <c r="E33" s="437"/>
      <c r="F33" s="438"/>
      <c r="G33" s="441"/>
      <c r="H33" s="441"/>
      <c r="I33" s="442"/>
      <c r="J33" s="452"/>
      <c r="K33" s="436" t="s">
        <v>33</v>
      </c>
      <c r="L33" s="437"/>
      <c r="M33" s="437"/>
      <c r="N33" s="438"/>
      <c r="O33" s="441"/>
      <c r="P33" s="441"/>
      <c r="Q33" s="442"/>
      <c r="R33" s="382"/>
      <c r="S33" s="383"/>
      <c r="T33" s="383"/>
      <c r="U33" s="383"/>
      <c r="V33" s="383"/>
      <c r="W33" s="383"/>
      <c r="X33" s="383"/>
      <c r="Y33" s="383"/>
      <c r="Z33" s="383"/>
      <c r="AA33" s="383"/>
      <c r="AB33" s="383"/>
      <c r="AC33" s="383"/>
      <c r="AD33" s="383"/>
      <c r="AE33" s="383"/>
      <c r="AG33" s="366"/>
      <c r="AH33" s="366"/>
      <c r="AI33" s="366"/>
      <c r="AJ33" s="366"/>
      <c r="AK33" s="366"/>
      <c r="AL33" s="366"/>
      <c r="AM33" s="366"/>
      <c r="AN33" s="366"/>
      <c r="AO33" s="366"/>
      <c r="AP33" s="366"/>
      <c r="AQ33" s="366"/>
      <c r="AR33" s="366"/>
      <c r="AS33" s="366"/>
      <c r="AT33" s="366"/>
    </row>
    <row r="34" spans="2:46" ht="16.5" thickBot="1" x14ac:dyDescent="0.25">
      <c r="B34" s="452"/>
      <c r="C34" s="90" t="s">
        <v>18</v>
      </c>
      <c r="D34" s="454" t="s">
        <v>327</v>
      </c>
      <c r="E34" s="455"/>
      <c r="F34" s="456"/>
      <c r="G34" s="441"/>
      <c r="H34" s="441"/>
      <c r="I34" s="442"/>
      <c r="J34" s="452"/>
      <c r="K34" s="90" t="s">
        <v>18</v>
      </c>
      <c r="L34" s="457" t="s">
        <v>290</v>
      </c>
      <c r="M34" s="457"/>
      <c r="N34" s="458"/>
      <c r="O34" s="441"/>
      <c r="P34" s="441"/>
      <c r="Q34" s="442"/>
      <c r="R34" s="453" t="s">
        <v>34</v>
      </c>
      <c r="S34" s="385"/>
      <c r="T34" s="385"/>
      <c r="U34" s="385"/>
      <c r="V34" s="385"/>
      <c r="W34" s="385"/>
      <c r="X34" s="20">
        <f t="shared" ref="X34:AE34" si="17">X23+X32</f>
        <v>5</v>
      </c>
      <c r="Y34" s="21">
        <f t="shared" si="17"/>
        <v>3</v>
      </c>
      <c r="Z34" s="42">
        <f t="shared" si="17"/>
        <v>4</v>
      </c>
      <c r="AA34" s="43">
        <f t="shared" si="17"/>
        <v>2</v>
      </c>
      <c r="AB34" s="42">
        <f t="shared" si="17"/>
        <v>7</v>
      </c>
      <c r="AC34" s="43">
        <f t="shared" si="17"/>
        <v>5</v>
      </c>
      <c r="AD34" s="42">
        <f t="shared" si="17"/>
        <v>36</v>
      </c>
      <c r="AE34" s="43">
        <f t="shared" si="17"/>
        <v>27</v>
      </c>
      <c r="AG34" s="384" t="s">
        <v>34</v>
      </c>
      <c r="AH34" s="385"/>
      <c r="AI34" s="385"/>
      <c r="AJ34" s="385"/>
      <c r="AK34" s="385"/>
      <c r="AL34" s="385"/>
      <c r="AM34" s="20">
        <f>X34</f>
        <v>5</v>
      </c>
      <c r="AN34" s="21">
        <f>Y34</f>
        <v>3</v>
      </c>
      <c r="AO34" s="20">
        <f t="shared" ref="AO34:AT34" si="18">Z34</f>
        <v>4</v>
      </c>
      <c r="AP34" s="21">
        <f t="shared" si="18"/>
        <v>2</v>
      </c>
      <c r="AQ34" s="20">
        <f t="shared" si="18"/>
        <v>7</v>
      </c>
      <c r="AR34" s="21">
        <f t="shared" si="18"/>
        <v>5</v>
      </c>
      <c r="AS34" s="20">
        <f t="shared" si="18"/>
        <v>36</v>
      </c>
      <c r="AT34" s="21">
        <f t="shared" si="18"/>
        <v>27</v>
      </c>
    </row>
    <row r="35" spans="2:46" ht="15" customHeight="1" x14ac:dyDescent="0.2">
      <c r="B35" s="452"/>
      <c r="C35" s="434" t="s">
        <v>35</v>
      </c>
      <c r="D35" s="374" t="str">
        <f>VLOOKUP(D34,Joueurs!$B$1:$H$10007,5,FALSE)</f>
        <v>Kerac Zarko</v>
      </c>
      <c r="E35" s="375"/>
      <c r="F35" s="376"/>
      <c r="G35" s="441"/>
      <c r="H35" s="441"/>
      <c r="I35" s="442"/>
      <c r="J35" s="452"/>
      <c r="K35" s="434" t="s">
        <v>35</v>
      </c>
      <c r="L35" s="374" t="str">
        <f>VLOOKUP(L34,Joueurs!$B$1:$H$10007,5,FALSE)</f>
        <v>Ritz Ben</v>
      </c>
      <c r="M35" s="375"/>
      <c r="N35" s="376"/>
      <c r="O35" s="441"/>
      <c r="P35" s="441"/>
      <c r="Q35" s="442"/>
      <c r="R35" s="380" t="s">
        <v>36</v>
      </c>
      <c r="S35" s="380"/>
      <c r="T35" s="380"/>
      <c r="U35" s="380"/>
      <c r="V35" s="380"/>
      <c r="W35" s="380"/>
      <c r="X35" s="427" t="str">
        <f>IF(X34&gt;Y34,E5,IF(Y34&gt;X34,M5,"Match Nul"))</f>
        <v>LN-LESC</v>
      </c>
      <c r="Y35" s="428"/>
      <c r="Z35" s="428"/>
      <c r="AA35" s="428"/>
      <c r="AB35" s="428"/>
      <c r="AC35" s="428"/>
      <c r="AD35" s="428"/>
      <c r="AE35" s="429"/>
      <c r="AG35" s="386" t="str">
        <f>IF(AM37="V",AM35,IF(AO37="V",AO35,IF(AQ37="V",AQ35,IF(AS37="V",AS35,"MATCH NUL"))))</f>
        <v>A</v>
      </c>
      <c r="AH35" s="380"/>
      <c r="AI35" s="380"/>
      <c r="AJ35" s="380"/>
      <c r="AK35" s="380"/>
      <c r="AL35" s="387"/>
      <c r="AM35" s="368" t="str">
        <f>IF(AM34&gt;AN34,"A",IF(AN34&gt;AM34,"B",0))</f>
        <v>A</v>
      </c>
      <c r="AN35" s="369"/>
      <c r="AO35" s="368" t="str">
        <f>IF(AO34&gt;AP34,"A",IF(AP34&gt;AO34,"B",0))</f>
        <v>A</v>
      </c>
      <c r="AP35" s="369"/>
      <c r="AQ35" s="368" t="str">
        <f>IF(AQ34&gt;AR34,"A",IF(AR34&gt;AQ34,"B",0))</f>
        <v>A</v>
      </c>
      <c r="AR35" s="369"/>
      <c r="AS35" s="368" t="str">
        <f>IF(AS34&gt;AT34,"A",IF(AT34&gt;AS34,"B",0))</f>
        <v>A</v>
      </c>
      <c r="AT35" s="369"/>
    </row>
    <row r="36" spans="2:46" ht="37.5" customHeight="1" thickBot="1" x14ac:dyDescent="0.25">
      <c r="B36" s="393"/>
      <c r="C36" s="435"/>
      <c r="D36" s="377"/>
      <c r="E36" s="378"/>
      <c r="F36" s="379"/>
      <c r="G36" s="443"/>
      <c r="H36" s="443"/>
      <c r="I36" s="444"/>
      <c r="J36" s="393"/>
      <c r="K36" s="435"/>
      <c r="L36" s="377"/>
      <c r="M36" s="378"/>
      <c r="N36" s="379"/>
      <c r="O36" s="443"/>
      <c r="P36" s="443"/>
      <c r="Q36" s="444"/>
      <c r="R36" s="381"/>
      <c r="S36" s="381"/>
      <c r="T36" s="381"/>
      <c r="U36" s="381"/>
      <c r="V36" s="381"/>
      <c r="W36" s="381"/>
      <c r="X36" s="430"/>
      <c r="Y36" s="431"/>
      <c r="Z36" s="431"/>
      <c r="AA36" s="431"/>
      <c r="AB36" s="431"/>
      <c r="AC36" s="431"/>
      <c r="AD36" s="431"/>
      <c r="AE36" s="432"/>
      <c r="AG36" s="388"/>
      <c r="AH36" s="381"/>
      <c r="AI36" s="381"/>
      <c r="AJ36" s="381"/>
      <c r="AK36" s="381"/>
      <c r="AL36" s="389"/>
      <c r="AM36" s="370"/>
      <c r="AN36" s="371"/>
      <c r="AO36" s="370"/>
      <c r="AP36" s="371"/>
      <c r="AQ36" s="370"/>
      <c r="AR36" s="371"/>
      <c r="AS36" s="370"/>
      <c r="AT36" s="371"/>
    </row>
    <row r="37" spans="2:46" ht="15" customHeight="1" x14ac:dyDescent="0.2">
      <c r="AM37" s="368" t="str">
        <f>IF(AM35=0,"NUL","V")</f>
        <v>V</v>
      </c>
      <c r="AN37" s="369"/>
      <c r="AO37" s="368" t="str">
        <f>IF(AM37="V","V",IF(AM35=0,"NUL","V"))</f>
        <v>V</v>
      </c>
      <c r="AP37" s="369"/>
      <c r="AQ37" s="368" t="str">
        <f>IF(AO37="V","V",IF(AQ35=0,"NUL","V"))</f>
        <v>V</v>
      </c>
      <c r="AR37" s="369"/>
      <c r="AS37" s="368" t="str">
        <f>IF(AQ37="V","V",IF(AS35=0,"NUL","V"))</f>
        <v>V</v>
      </c>
      <c r="AT37" s="369"/>
    </row>
    <row r="38" spans="2:46" ht="15.75" customHeight="1" thickBot="1" x14ac:dyDescent="0.25">
      <c r="AM38" s="370"/>
      <c r="AN38" s="371"/>
      <c r="AO38" s="370"/>
      <c r="AP38" s="371"/>
      <c r="AQ38" s="370"/>
      <c r="AR38" s="371"/>
      <c r="AS38" s="370"/>
      <c r="AT38" s="371"/>
    </row>
    <row r="39" spans="2:46" ht="15.75" customHeight="1" x14ac:dyDescent="0.25">
      <c r="B39" s="415" t="s">
        <v>37</v>
      </c>
      <c r="C39" s="416"/>
      <c r="D39" s="416"/>
      <c r="E39" s="416"/>
      <c r="F39" s="416"/>
      <c r="G39" s="416"/>
      <c r="H39" s="416"/>
      <c r="I39" s="416"/>
      <c r="J39" s="416"/>
      <c r="K39" s="416"/>
      <c r="L39" s="416"/>
      <c r="M39" s="416"/>
      <c r="N39" s="416"/>
      <c r="O39" s="416"/>
      <c r="P39" s="416"/>
      <c r="Q39" s="416"/>
      <c r="R39" s="416"/>
      <c r="S39" s="416"/>
      <c r="T39" s="416"/>
      <c r="U39" s="416"/>
      <c r="V39" s="416"/>
      <c r="W39" s="416"/>
      <c r="X39" s="416"/>
      <c r="Y39" s="416"/>
      <c r="Z39" s="417"/>
      <c r="AA39" s="417"/>
      <c r="AB39" s="417"/>
      <c r="AC39" s="417"/>
      <c r="AD39" s="417"/>
      <c r="AE39" s="418"/>
    </row>
    <row r="40" spans="2:46" ht="15.75" customHeight="1" x14ac:dyDescent="0.2">
      <c r="B40" s="419" t="s">
        <v>415</v>
      </c>
      <c r="C40" s="420"/>
      <c r="D40" s="420"/>
      <c r="E40" s="420"/>
      <c r="F40" s="420"/>
      <c r="G40" s="420"/>
      <c r="H40" s="420"/>
      <c r="I40" s="420"/>
      <c r="J40" s="420"/>
      <c r="K40" s="420"/>
      <c r="L40" s="420"/>
      <c r="M40" s="420"/>
      <c r="N40" s="420"/>
      <c r="O40" s="420"/>
      <c r="P40" s="420"/>
      <c r="Q40" s="420"/>
      <c r="R40" s="420"/>
      <c r="S40" s="420"/>
      <c r="T40" s="420"/>
      <c r="U40" s="420"/>
      <c r="V40" s="420"/>
      <c r="W40" s="420"/>
      <c r="X40" s="420"/>
      <c r="Y40" s="420"/>
      <c r="Z40" s="421"/>
      <c r="AA40" s="421"/>
      <c r="AB40" s="421"/>
      <c r="AC40" s="421"/>
      <c r="AD40" s="421"/>
      <c r="AE40" s="422"/>
    </row>
    <row r="41" spans="2:46" ht="15.75" customHeight="1" x14ac:dyDescent="0.2">
      <c r="B41" s="419"/>
      <c r="C41" s="420"/>
      <c r="D41" s="420"/>
      <c r="E41" s="420"/>
      <c r="F41" s="420"/>
      <c r="G41" s="420"/>
      <c r="H41" s="420"/>
      <c r="I41" s="420"/>
      <c r="J41" s="420"/>
      <c r="K41" s="420"/>
      <c r="L41" s="420"/>
      <c r="M41" s="420"/>
      <c r="N41" s="420"/>
      <c r="O41" s="420"/>
      <c r="P41" s="420"/>
      <c r="Q41" s="420"/>
      <c r="R41" s="420"/>
      <c r="S41" s="420"/>
      <c r="T41" s="420"/>
      <c r="U41" s="420"/>
      <c r="V41" s="420"/>
      <c r="W41" s="420"/>
      <c r="X41" s="420"/>
      <c r="Y41" s="420"/>
      <c r="Z41" s="421"/>
      <c r="AA41" s="421"/>
      <c r="AB41" s="421"/>
      <c r="AC41" s="421"/>
      <c r="AD41" s="421"/>
      <c r="AE41" s="422"/>
    </row>
    <row r="42" spans="2:46" ht="37.5" customHeight="1" thickBot="1" x14ac:dyDescent="0.25">
      <c r="B42" s="423"/>
      <c r="C42" s="424"/>
      <c r="D42" s="424"/>
      <c r="E42" s="424"/>
      <c r="F42" s="424"/>
      <c r="G42" s="424"/>
      <c r="H42" s="424"/>
      <c r="I42" s="424"/>
      <c r="J42" s="424"/>
      <c r="K42" s="424"/>
      <c r="L42" s="424"/>
      <c r="M42" s="424"/>
      <c r="N42" s="424"/>
      <c r="O42" s="424"/>
      <c r="P42" s="424"/>
      <c r="Q42" s="424"/>
      <c r="R42" s="424"/>
      <c r="S42" s="424"/>
      <c r="T42" s="424"/>
      <c r="U42" s="424"/>
      <c r="V42" s="424"/>
      <c r="W42" s="424"/>
      <c r="X42" s="424"/>
      <c r="Y42" s="424"/>
      <c r="Z42" s="425"/>
      <c r="AA42" s="425"/>
      <c r="AB42" s="425"/>
      <c r="AC42" s="425"/>
      <c r="AD42" s="425"/>
      <c r="AE42" s="426"/>
    </row>
  </sheetData>
  <sheetProtection algorithmName="SHA-512" hashValue="G1hIkQqffv1xh3dw6wZ0LccqtBIWvxRpRfCMNAi4uppqZffh7UkVP3slG8hLEhFwzKcMqnDEBymfOhEfEgYDPQ==" saltValue="IG2lsjGZ3wrObzPwUm/D1w==" spinCount="100000" sheet="1" objects="1" scenarios="1"/>
  <mergeCells count="174">
    <mergeCell ref="B32:B36"/>
    <mergeCell ref="R32:W32"/>
    <mergeCell ref="R34:W34"/>
    <mergeCell ref="J32:J36"/>
    <mergeCell ref="K32:N32"/>
    <mergeCell ref="C32:F32"/>
    <mergeCell ref="G32:I36"/>
    <mergeCell ref="D34:F34"/>
    <mergeCell ref="C33:F33"/>
    <mergeCell ref="L34:N34"/>
    <mergeCell ref="B39:AE39"/>
    <mergeCell ref="B40:AE42"/>
    <mergeCell ref="X35:AE36"/>
    <mergeCell ref="AC26:AC27"/>
    <mergeCell ref="AD26:AD27"/>
    <mergeCell ref="AC30:AC31"/>
    <mergeCell ref="AE28:AE29"/>
    <mergeCell ref="AB28:AB29"/>
    <mergeCell ref="AC28:AC29"/>
    <mergeCell ref="Z30:Z31"/>
    <mergeCell ref="AA30:AA31"/>
    <mergeCell ref="AB30:AB31"/>
    <mergeCell ref="J30:J31"/>
    <mergeCell ref="L30:N30"/>
    <mergeCell ref="L31:N31"/>
    <mergeCell ref="AD28:AD29"/>
    <mergeCell ref="K35:K36"/>
    <mergeCell ref="L35:N36"/>
    <mergeCell ref="C35:C36"/>
    <mergeCell ref="K33:N33"/>
    <mergeCell ref="O32:Q36"/>
    <mergeCell ref="R26:W27"/>
    <mergeCell ref="R28:T29"/>
    <mergeCell ref="R30:T31"/>
    <mergeCell ref="R23:W23"/>
    <mergeCell ref="AE17:AE18"/>
    <mergeCell ref="AB25:AC25"/>
    <mergeCell ref="AD25:AE25"/>
    <mergeCell ref="R18:S18"/>
    <mergeCell ref="T18:U18"/>
    <mergeCell ref="AA17:AA18"/>
    <mergeCell ref="R17:W17"/>
    <mergeCell ref="X25:Y25"/>
    <mergeCell ref="Z25:AA25"/>
    <mergeCell ref="X17:X18"/>
    <mergeCell ref="R24:AE24"/>
    <mergeCell ref="Y17:Y18"/>
    <mergeCell ref="Z17:Z18"/>
    <mergeCell ref="AD17:AD18"/>
    <mergeCell ref="AG25:AL25"/>
    <mergeCell ref="AM28:AM29"/>
    <mergeCell ref="AN28:AN29"/>
    <mergeCell ref="D35:F36"/>
    <mergeCell ref="R35:W36"/>
    <mergeCell ref="R33:AE33"/>
    <mergeCell ref="AG34:AL34"/>
    <mergeCell ref="AG35:AL36"/>
    <mergeCell ref="AD30:AD31"/>
    <mergeCell ref="AG32:AL32"/>
    <mergeCell ref="D26:F27"/>
    <mergeCell ref="AG30:AI31"/>
    <mergeCell ref="AJ30:AL31"/>
    <mergeCell ref="U28:W29"/>
    <mergeCell ref="U30:W31"/>
    <mergeCell ref="D30:F30"/>
    <mergeCell ref="D31:F31"/>
    <mergeCell ref="H26:I31"/>
    <mergeCell ref="P26:Q31"/>
    <mergeCell ref="G26:G27"/>
    <mergeCell ref="D28:F28"/>
    <mergeCell ref="K26:K27"/>
    <mergeCell ref="R25:W25"/>
    <mergeCell ref="X26:X27"/>
    <mergeCell ref="AG16:AL16"/>
    <mergeCell ref="AM16:AN16"/>
    <mergeCell ref="AG23:AL23"/>
    <mergeCell ref="AG24:AT24"/>
    <mergeCell ref="AG18:AH18"/>
    <mergeCell ref="AI18:AJ18"/>
    <mergeCell ref="AM37:AN38"/>
    <mergeCell ref="AO37:AP38"/>
    <mergeCell ref="AQ37:AR38"/>
    <mergeCell ref="AS37:AT38"/>
    <mergeCell ref="AG33:AT33"/>
    <mergeCell ref="AM35:AN36"/>
    <mergeCell ref="AO35:AP36"/>
    <mergeCell ref="AQ35:AR36"/>
    <mergeCell ref="AS35:AT36"/>
    <mergeCell ref="AM30:AM31"/>
    <mergeCell ref="AN30:AN31"/>
    <mergeCell ref="AG17:AL17"/>
    <mergeCell ref="AM26:AM27"/>
    <mergeCell ref="AN26:AN27"/>
    <mergeCell ref="AK18:AL18"/>
    <mergeCell ref="AM25:AN25"/>
    <mergeCell ref="AM17:AM18"/>
    <mergeCell ref="AN17:AN18"/>
    <mergeCell ref="P17:Q22"/>
    <mergeCell ref="O17:O18"/>
    <mergeCell ref="J17:J18"/>
    <mergeCell ref="K17:K18"/>
    <mergeCell ref="AB16:AC16"/>
    <mergeCell ref="AD16:AE16"/>
    <mergeCell ref="AB17:AB18"/>
    <mergeCell ref="AC17:AC18"/>
    <mergeCell ref="V18:W18"/>
    <mergeCell ref="Z16:AA16"/>
    <mergeCell ref="J2:N2"/>
    <mergeCell ref="A1:D9"/>
    <mergeCell ref="E4:I4"/>
    <mergeCell ref="M4:Q4"/>
    <mergeCell ref="O11:R11"/>
    <mergeCell ref="O13:R13"/>
    <mergeCell ref="E5:I6"/>
    <mergeCell ref="M5:Q6"/>
    <mergeCell ref="X16:Y16"/>
    <mergeCell ref="B16:I16"/>
    <mergeCell ref="V13:AD13"/>
    <mergeCell ref="J16:Q16"/>
    <mergeCell ref="R16:W16"/>
    <mergeCell ref="C26:C27"/>
    <mergeCell ref="L26:N27"/>
    <mergeCell ref="D11:F11"/>
    <mergeCell ref="J11:L11"/>
    <mergeCell ref="B11:C11"/>
    <mergeCell ref="H11:I11"/>
    <mergeCell ref="B17:B18"/>
    <mergeCell ref="C17:C18"/>
    <mergeCell ref="D17:F18"/>
    <mergeCell ref="D19:F19"/>
    <mergeCell ref="H17:I22"/>
    <mergeCell ref="D22:F22"/>
    <mergeCell ref="L17:N18"/>
    <mergeCell ref="G17:G18"/>
    <mergeCell ref="L22:N22"/>
    <mergeCell ref="AU28:AU31"/>
    <mergeCell ref="AP28:AP29"/>
    <mergeCell ref="AP30:AP31"/>
    <mergeCell ref="AT28:AT29"/>
    <mergeCell ref="AT30:AT31"/>
    <mergeCell ref="AQ28:AQ31"/>
    <mergeCell ref="B30:B31"/>
    <mergeCell ref="A17:A22"/>
    <mergeCell ref="J23:Q25"/>
    <mergeCell ref="B23:I25"/>
    <mergeCell ref="J28:J29"/>
    <mergeCell ref="L28:N28"/>
    <mergeCell ref="L29:N29"/>
    <mergeCell ref="B28:B29"/>
    <mergeCell ref="O26:O27"/>
    <mergeCell ref="L21:N21"/>
    <mergeCell ref="L19:N19"/>
    <mergeCell ref="L20:N20"/>
    <mergeCell ref="D29:F29"/>
    <mergeCell ref="B26:B27"/>
    <mergeCell ref="J26:J27"/>
    <mergeCell ref="A26:A31"/>
    <mergeCell ref="D21:F21"/>
    <mergeCell ref="D20:F20"/>
    <mergeCell ref="Y26:Y27"/>
    <mergeCell ref="X28:X29"/>
    <mergeCell ref="Y28:Y29"/>
    <mergeCell ref="X30:X31"/>
    <mergeCell ref="AE30:AE31"/>
    <mergeCell ref="Y30:Y31"/>
    <mergeCell ref="AG26:AL27"/>
    <mergeCell ref="AG28:AI29"/>
    <mergeCell ref="AJ28:AL29"/>
    <mergeCell ref="Z26:Z27"/>
    <mergeCell ref="AA26:AA27"/>
    <mergeCell ref="AA28:AA29"/>
    <mergeCell ref="AB26:AB27"/>
    <mergeCell ref="Z28:Z29"/>
    <mergeCell ref="AE26:AE27"/>
  </mergeCells>
  <phoneticPr fontId="1" type="noConversion"/>
  <pageMargins left="0.75000000000000011" right="0.75000000000000011" top="1" bottom="1" header="0.5" footer="0.5"/>
  <pageSetup paperSize="9" scale="57" orientation="landscape" horizontalDpi="4294967292" verticalDpi="4294967292" r:id="rId1"/>
  <headerFooter alignWithMargins="0">
    <oddFooter>&amp;C&amp;"Calibri,Regular"&amp;K000000&amp;A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1631D-2BFB-4640-B564-92D07771EDEA}">
  <dimension ref="A1:C23"/>
  <sheetViews>
    <sheetView workbookViewId="0">
      <selection sqref="A1:C1"/>
    </sheetView>
  </sheetViews>
  <sheetFormatPr baseColWidth="10" defaultColWidth="9" defaultRowHeight="15.75" x14ac:dyDescent="0.25"/>
  <cols>
    <col min="1" max="1" width="54.625" style="58" customWidth="1"/>
    <col min="2" max="2" width="9" style="58"/>
    <col min="3" max="3" width="54.625" style="58" customWidth="1"/>
  </cols>
  <sheetData>
    <row r="1" spans="1:3" ht="45.95" customHeight="1" thickBot="1" x14ac:dyDescent="0.3">
      <c r="A1" s="459" t="s">
        <v>401</v>
      </c>
      <c r="B1" s="460"/>
      <c r="C1" s="461"/>
    </row>
    <row r="2" spans="1:3" ht="16.5" thickBot="1" x14ac:dyDescent="0.3"/>
    <row r="3" spans="1:3" ht="20.100000000000001" customHeight="1" thickBot="1" x14ac:dyDescent="0.3">
      <c r="A3" s="254" t="s">
        <v>82</v>
      </c>
      <c r="C3" s="254" t="s">
        <v>84</v>
      </c>
    </row>
    <row r="4" spans="1:3" ht="20.100000000000001" customHeight="1" x14ac:dyDescent="0.25">
      <c r="A4" s="192" t="s">
        <v>85</v>
      </c>
      <c r="C4" s="192" t="s">
        <v>95</v>
      </c>
    </row>
    <row r="5" spans="1:3" ht="20.100000000000001" customHeight="1" x14ac:dyDescent="0.25">
      <c r="A5" s="190" t="s">
        <v>88</v>
      </c>
      <c r="C5" s="190" t="s">
        <v>87</v>
      </c>
    </row>
    <row r="6" spans="1:3" ht="20.100000000000001" customHeight="1" x14ac:dyDescent="0.25">
      <c r="A6" s="190" t="s">
        <v>79</v>
      </c>
      <c r="C6" s="190" t="s">
        <v>90</v>
      </c>
    </row>
    <row r="7" spans="1:3" ht="20.100000000000001" customHeight="1" thickBot="1" x14ac:dyDescent="0.3">
      <c r="A7" s="191" t="s">
        <v>89</v>
      </c>
      <c r="C7" s="191" t="s">
        <v>91</v>
      </c>
    </row>
    <row r="8" spans="1:3" ht="20.100000000000001" customHeight="1" x14ac:dyDescent="0.25"/>
    <row r="9" spans="1:3" ht="20.100000000000001" customHeight="1" thickBot="1" x14ac:dyDescent="0.3"/>
    <row r="10" spans="1:3" ht="45.95" customHeight="1" thickBot="1" x14ac:dyDescent="0.3">
      <c r="A10" s="462" t="s">
        <v>402</v>
      </c>
      <c r="B10" s="463"/>
      <c r="C10" s="464"/>
    </row>
    <row r="11" spans="1:3" ht="20.100000000000001" customHeight="1" thickBot="1" x14ac:dyDescent="0.3"/>
    <row r="12" spans="1:3" ht="20.100000000000001" customHeight="1" thickBot="1" x14ac:dyDescent="0.3">
      <c r="A12" s="255" t="s">
        <v>92</v>
      </c>
      <c r="C12" s="255" t="s">
        <v>93</v>
      </c>
    </row>
    <row r="13" spans="1:3" ht="20.100000000000001" customHeight="1" x14ac:dyDescent="0.25">
      <c r="A13" s="192" t="s">
        <v>96</v>
      </c>
      <c r="C13" s="192" t="s">
        <v>100</v>
      </c>
    </row>
    <row r="14" spans="1:3" ht="20.100000000000001" customHeight="1" x14ac:dyDescent="0.25">
      <c r="A14" s="190" t="s">
        <v>97</v>
      </c>
      <c r="C14" s="190" t="s">
        <v>101</v>
      </c>
    </row>
    <row r="15" spans="1:3" ht="20.100000000000001" customHeight="1" x14ac:dyDescent="0.25">
      <c r="A15" s="190" t="s">
        <v>98</v>
      </c>
      <c r="C15" s="190" t="s">
        <v>102</v>
      </c>
    </row>
    <row r="16" spans="1:3" ht="20.100000000000001" customHeight="1" thickBot="1" x14ac:dyDescent="0.3">
      <c r="A16" s="191" t="s">
        <v>99</v>
      </c>
      <c r="C16" s="191" t="s">
        <v>103</v>
      </c>
    </row>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row r="22" ht="20.100000000000001" customHeight="1" x14ac:dyDescent="0.25"/>
    <row r="23" ht="20.100000000000001" customHeight="1" x14ac:dyDescent="0.25"/>
  </sheetData>
  <sheetProtection algorithmName="SHA-512" hashValue="rwAlj8iT0QuFW0H1PEvntZv9Svr5VrLtApuH6do6/uWNivrJc8FVtZi5GK79CJhR0dUTE8koCbLGcJbJhSyQ4g==" saltValue="kT8XWUS1uLoqr00e9UzfVQ==" spinCount="100000" sheet="1" objects="1" scenarios="1"/>
  <mergeCells count="2">
    <mergeCell ref="A1:C1"/>
    <mergeCell ref="A10:C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569"/>
  <sheetViews>
    <sheetView zoomScaleNormal="100" workbookViewId="0">
      <pane ySplit="2" topLeftCell="A3" activePane="bottomLeft" state="frozen"/>
      <selection activeCell="D11" sqref="D11:F11"/>
      <selection pane="bottomLeft" sqref="A1:H1"/>
    </sheetView>
  </sheetViews>
  <sheetFormatPr baseColWidth="10" defaultColWidth="12.875" defaultRowHeight="15" x14ac:dyDescent="0.2"/>
  <cols>
    <col min="1" max="1" width="15.875" style="101" bestFit="1" customWidth="1"/>
    <col min="2" max="2" width="15.5" style="102" bestFit="1" customWidth="1"/>
    <col min="3" max="3" width="15.5" style="102" customWidth="1"/>
    <col min="4" max="4" width="10.875" style="101" bestFit="1" customWidth="1"/>
    <col min="5" max="6" width="20.625" style="45" customWidth="1"/>
    <col min="7" max="7" width="21.25" style="129" bestFit="1" customWidth="1"/>
    <col min="8" max="8" width="20.625" style="130" bestFit="1" customWidth="1"/>
    <col min="9" max="9" width="35.375" style="130" bestFit="1" customWidth="1"/>
    <col min="10" max="14" width="12.875" style="44"/>
    <col min="15" max="16384" width="12.875" style="9"/>
  </cols>
  <sheetData>
    <row r="1" spans="1:9" ht="51" thickBot="1" x14ac:dyDescent="0.25">
      <c r="A1" s="465" t="s">
        <v>38</v>
      </c>
      <c r="B1" s="466"/>
      <c r="C1" s="466"/>
      <c r="D1" s="466"/>
      <c r="E1" s="466"/>
      <c r="F1" s="466"/>
      <c r="G1" s="466"/>
      <c r="H1" s="466"/>
      <c r="I1" s="175">
        <f ca="1">TODAY()</f>
        <v>45091</v>
      </c>
    </row>
    <row r="2" spans="1:9" ht="16.5" thickBot="1" x14ac:dyDescent="0.3">
      <c r="A2" s="106" t="s">
        <v>39</v>
      </c>
      <c r="B2" s="91" t="s">
        <v>40</v>
      </c>
      <c r="C2" s="91" t="s">
        <v>390</v>
      </c>
      <c r="D2" s="92" t="s">
        <v>41</v>
      </c>
      <c r="E2" s="48" t="s">
        <v>42</v>
      </c>
      <c r="F2" s="48" t="s">
        <v>43</v>
      </c>
      <c r="G2" s="112" t="s">
        <v>44</v>
      </c>
      <c r="H2" s="113" t="s">
        <v>45</v>
      </c>
      <c r="I2" s="114" t="s">
        <v>46</v>
      </c>
    </row>
    <row r="3" spans="1:9" x14ac:dyDescent="0.2">
      <c r="A3" s="107">
        <v>1</v>
      </c>
      <c r="B3" s="168">
        <v>45048</v>
      </c>
      <c r="C3" s="168" t="s">
        <v>391</v>
      </c>
      <c r="D3" s="93">
        <v>1</v>
      </c>
      <c r="E3" s="52" t="s">
        <v>83</v>
      </c>
      <c r="F3" s="52" t="s">
        <v>88</v>
      </c>
      <c r="G3" s="93" t="s">
        <v>52</v>
      </c>
      <c r="H3" s="116" t="s">
        <v>51</v>
      </c>
      <c r="I3" s="117"/>
    </row>
    <row r="4" spans="1:9" x14ac:dyDescent="0.2">
      <c r="A4" s="185">
        <v>2</v>
      </c>
      <c r="B4" s="174">
        <v>45050</v>
      </c>
      <c r="C4" s="174" t="s">
        <v>392</v>
      </c>
      <c r="D4" s="99">
        <v>1</v>
      </c>
      <c r="E4" s="55" t="s">
        <v>89</v>
      </c>
      <c r="F4" s="55" t="s">
        <v>79</v>
      </c>
      <c r="G4" s="99" t="s">
        <v>52</v>
      </c>
      <c r="H4" s="127" t="s">
        <v>51</v>
      </c>
      <c r="I4" s="128"/>
    </row>
    <row r="5" spans="1:9" x14ac:dyDescent="0.2">
      <c r="A5" s="108">
        <v>3</v>
      </c>
      <c r="B5" s="169">
        <v>45049</v>
      </c>
      <c r="C5" s="169" t="s">
        <v>393</v>
      </c>
      <c r="D5" s="94">
        <v>1</v>
      </c>
      <c r="E5" s="53" t="s">
        <v>94</v>
      </c>
      <c r="F5" s="53" t="s">
        <v>86</v>
      </c>
      <c r="G5" s="94" t="s">
        <v>394</v>
      </c>
      <c r="H5" s="118" t="s">
        <v>51</v>
      </c>
      <c r="I5" s="119"/>
    </row>
    <row r="6" spans="1:9" ht="15.75" thickBot="1" x14ac:dyDescent="0.25">
      <c r="A6" s="184">
        <v>4</v>
      </c>
      <c r="B6" s="170">
        <v>45057</v>
      </c>
      <c r="C6" s="170" t="s">
        <v>392</v>
      </c>
      <c r="D6" s="95">
        <v>1</v>
      </c>
      <c r="E6" s="54" t="s">
        <v>104</v>
      </c>
      <c r="F6" s="54" t="s">
        <v>47</v>
      </c>
      <c r="G6" s="95" t="s">
        <v>52</v>
      </c>
      <c r="H6" s="115" t="s">
        <v>51</v>
      </c>
      <c r="I6" s="120"/>
    </row>
    <row r="7" spans="1:9" x14ac:dyDescent="0.2">
      <c r="A7" s="109">
        <v>5</v>
      </c>
      <c r="B7" s="171">
        <v>45083</v>
      </c>
      <c r="C7" s="171" t="s">
        <v>391</v>
      </c>
      <c r="D7" s="96">
        <v>2</v>
      </c>
      <c r="E7" s="49" t="s">
        <v>89</v>
      </c>
      <c r="F7" s="49" t="s">
        <v>83</v>
      </c>
      <c r="G7" s="96" t="s">
        <v>52</v>
      </c>
      <c r="H7" s="121" t="s">
        <v>51</v>
      </c>
      <c r="I7" s="122"/>
    </row>
    <row r="8" spans="1:9" x14ac:dyDescent="0.2">
      <c r="A8" s="205">
        <v>6</v>
      </c>
      <c r="B8" s="193">
        <v>45077</v>
      </c>
      <c r="C8" s="193" t="s">
        <v>393</v>
      </c>
      <c r="D8" s="194">
        <v>2</v>
      </c>
      <c r="E8" s="195" t="s">
        <v>79</v>
      </c>
      <c r="F8" s="195" t="s">
        <v>88</v>
      </c>
      <c r="G8" s="194" t="s">
        <v>184</v>
      </c>
      <c r="H8" s="196" t="s">
        <v>51</v>
      </c>
      <c r="I8" s="197"/>
    </row>
    <row r="9" spans="1:9" x14ac:dyDescent="0.2">
      <c r="A9" s="182">
        <v>7</v>
      </c>
      <c r="B9" s="172">
        <v>45090</v>
      </c>
      <c r="C9" s="172" t="s">
        <v>391</v>
      </c>
      <c r="D9" s="97">
        <v>2</v>
      </c>
      <c r="E9" s="50" t="s">
        <v>104</v>
      </c>
      <c r="F9" s="50" t="s">
        <v>94</v>
      </c>
      <c r="G9" s="97" t="s">
        <v>52</v>
      </c>
      <c r="H9" s="123" t="s">
        <v>51</v>
      </c>
      <c r="I9" s="124"/>
    </row>
    <row r="10" spans="1:9" ht="15.75" thickBot="1" x14ac:dyDescent="0.25">
      <c r="A10" s="183">
        <v>8</v>
      </c>
      <c r="B10" s="173">
        <v>45091</v>
      </c>
      <c r="C10" s="173" t="s">
        <v>393</v>
      </c>
      <c r="D10" s="98">
        <v>2</v>
      </c>
      <c r="E10" s="51" t="s">
        <v>47</v>
      </c>
      <c r="F10" s="51" t="s">
        <v>86</v>
      </c>
      <c r="G10" s="98" t="s">
        <v>394</v>
      </c>
      <c r="H10" s="125" t="s">
        <v>51</v>
      </c>
      <c r="I10" s="126"/>
    </row>
    <row r="11" spans="1:9" x14ac:dyDescent="0.2">
      <c r="A11" s="185">
        <v>9</v>
      </c>
      <c r="B11" s="174">
        <v>45097</v>
      </c>
      <c r="C11" s="174" t="s">
        <v>391</v>
      </c>
      <c r="D11" s="99">
        <v>3</v>
      </c>
      <c r="E11" s="55" t="s">
        <v>83</v>
      </c>
      <c r="F11" s="55" t="s">
        <v>79</v>
      </c>
      <c r="G11" s="93" t="s">
        <v>52</v>
      </c>
      <c r="H11" s="116" t="s">
        <v>51</v>
      </c>
      <c r="I11" s="128"/>
    </row>
    <row r="12" spans="1:9" x14ac:dyDescent="0.2">
      <c r="A12" s="185">
        <v>10</v>
      </c>
      <c r="B12" s="174">
        <v>45103</v>
      </c>
      <c r="C12" s="174" t="s">
        <v>395</v>
      </c>
      <c r="D12" s="99">
        <v>3</v>
      </c>
      <c r="E12" s="55" t="s">
        <v>88</v>
      </c>
      <c r="F12" s="55" t="s">
        <v>89</v>
      </c>
      <c r="G12" s="230" t="s">
        <v>396</v>
      </c>
      <c r="H12" s="127" t="s">
        <v>51</v>
      </c>
      <c r="I12" s="128"/>
    </row>
    <row r="13" spans="1:9" x14ac:dyDescent="0.2">
      <c r="A13" s="108">
        <v>11</v>
      </c>
      <c r="B13" s="169">
        <v>45105</v>
      </c>
      <c r="C13" s="169" t="s">
        <v>393</v>
      </c>
      <c r="D13" s="94">
        <v>3</v>
      </c>
      <c r="E13" s="53" t="s">
        <v>94</v>
      </c>
      <c r="F13" s="53" t="s">
        <v>47</v>
      </c>
      <c r="G13" s="94" t="s">
        <v>394</v>
      </c>
      <c r="H13" s="118" t="s">
        <v>51</v>
      </c>
      <c r="I13" s="119"/>
    </row>
    <row r="14" spans="1:9" ht="15.75" thickBot="1" x14ac:dyDescent="0.25">
      <c r="A14" s="110">
        <v>12</v>
      </c>
      <c r="B14" s="202">
        <v>45106</v>
      </c>
      <c r="C14" s="202" t="s">
        <v>392</v>
      </c>
      <c r="D14" s="100">
        <v>3</v>
      </c>
      <c r="E14" s="56" t="s">
        <v>86</v>
      </c>
      <c r="F14" s="56" t="s">
        <v>104</v>
      </c>
      <c r="G14" s="232" t="s">
        <v>396</v>
      </c>
      <c r="H14" s="203" t="s">
        <v>51</v>
      </c>
      <c r="I14" s="204"/>
    </row>
    <row r="15" spans="1:9" ht="15.75" thickBot="1" x14ac:dyDescent="0.25">
      <c r="A15" s="199"/>
      <c r="B15" s="198"/>
      <c r="C15" s="198"/>
      <c r="D15" s="199"/>
      <c r="E15" s="200"/>
      <c r="F15" s="200"/>
      <c r="G15" s="199"/>
      <c r="H15" s="201"/>
      <c r="I15" s="201"/>
    </row>
    <row r="16" spans="1:9" ht="18" x14ac:dyDescent="0.2">
      <c r="A16" s="109" t="s">
        <v>105</v>
      </c>
      <c r="B16" s="171">
        <v>45113</v>
      </c>
      <c r="C16" s="171" t="s">
        <v>392</v>
      </c>
      <c r="D16" s="96">
        <v>4</v>
      </c>
      <c r="E16" s="49" t="s">
        <v>114</v>
      </c>
      <c r="F16" s="49" t="s">
        <v>115</v>
      </c>
      <c r="G16" s="233" t="s">
        <v>396</v>
      </c>
      <c r="H16" s="121" t="s">
        <v>51</v>
      </c>
      <c r="I16" s="122"/>
    </row>
    <row r="17" spans="1:9" ht="18.75" thickBot="1" x14ac:dyDescent="0.25">
      <c r="A17" s="206" t="s">
        <v>106</v>
      </c>
      <c r="B17" s="207">
        <v>45112</v>
      </c>
      <c r="C17" s="207" t="s">
        <v>393</v>
      </c>
      <c r="D17" s="208">
        <v>4</v>
      </c>
      <c r="E17" s="209" t="s">
        <v>113</v>
      </c>
      <c r="F17" s="209" t="s">
        <v>116</v>
      </c>
      <c r="G17" s="234" t="s">
        <v>396</v>
      </c>
      <c r="H17" s="210" t="s">
        <v>51</v>
      </c>
      <c r="I17" s="211"/>
    </row>
    <row r="18" spans="1:9" ht="18.75" thickTop="1" x14ac:dyDescent="0.2">
      <c r="A18" s="212" t="s">
        <v>107</v>
      </c>
      <c r="B18" s="213">
        <v>45111</v>
      </c>
      <c r="C18" s="213" t="s">
        <v>391</v>
      </c>
      <c r="D18" s="214">
        <v>4</v>
      </c>
      <c r="E18" s="215" t="s">
        <v>117</v>
      </c>
      <c r="F18" s="215" t="s">
        <v>119</v>
      </c>
      <c r="G18" s="235" t="s">
        <v>396</v>
      </c>
      <c r="H18" s="216" t="s">
        <v>51</v>
      </c>
      <c r="I18" s="217"/>
    </row>
    <row r="19" spans="1:9" ht="18.75" thickBot="1" x14ac:dyDescent="0.25">
      <c r="A19" s="183" t="s">
        <v>108</v>
      </c>
      <c r="B19" s="173">
        <v>45112</v>
      </c>
      <c r="C19" s="173" t="s">
        <v>393</v>
      </c>
      <c r="D19" s="98">
        <v>4</v>
      </c>
      <c r="E19" s="51" t="s">
        <v>118</v>
      </c>
      <c r="F19" s="51" t="s">
        <v>120</v>
      </c>
      <c r="G19" s="231" t="s">
        <v>396</v>
      </c>
      <c r="H19" s="125" t="s">
        <v>51</v>
      </c>
      <c r="I19" s="126"/>
    </row>
    <row r="20" spans="1:9" ht="18" x14ac:dyDescent="0.2">
      <c r="A20" s="107" t="s">
        <v>109</v>
      </c>
      <c r="B20" s="168">
        <v>45126</v>
      </c>
      <c r="C20" s="168" t="s">
        <v>391</v>
      </c>
      <c r="D20" s="93">
        <v>5</v>
      </c>
      <c r="E20" s="52" t="s">
        <v>115</v>
      </c>
      <c r="F20" s="52" t="s">
        <v>113</v>
      </c>
      <c r="G20" s="236" t="s">
        <v>396</v>
      </c>
      <c r="H20" s="116" t="s">
        <v>51</v>
      </c>
      <c r="I20" s="117"/>
    </row>
    <row r="21" spans="1:9" ht="18.75" thickBot="1" x14ac:dyDescent="0.25">
      <c r="A21" s="218" t="s">
        <v>110</v>
      </c>
      <c r="B21" s="219">
        <v>45127</v>
      </c>
      <c r="C21" s="219" t="s">
        <v>393</v>
      </c>
      <c r="D21" s="220">
        <v>5</v>
      </c>
      <c r="E21" s="221" t="s">
        <v>116</v>
      </c>
      <c r="F21" s="221" t="s">
        <v>114</v>
      </c>
      <c r="G21" s="237" t="s">
        <v>396</v>
      </c>
      <c r="H21" s="222" t="s">
        <v>51</v>
      </c>
      <c r="I21" s="223"/>
    </row>
    <row r="22" spans="1:9" ht="18.75" thickTop="1" x14ac:dyDescent="0.2">
      <c r="A22" s="224" t="s">
        <v>111</v>
      </c>
      <c r="B22" s="225">
        <v>45126</v>
      </c>
      <c r="C22" s="225" t="s">
        <v>391</v>
      </c>
      <c r="D22" s="226">
        <v>5</v>
      </c>
      <c r="E22" s="227" t="s">
        <v>119</v>
      </c>
      <c r="F22" s="227" t="s">
        <v>118</v>
      </c>
      <c r="G22" s="238" t="s">
        <v>396</v>
      </c>
      <c r="H22" s="228" t="s">
        <v>51</v>
      </c>
      <c r="I22" s="229"/>
    </row>
    <row r="23" spans="1:9" ht="18.75" thickBot="1" x14ac:dyDescent="0.25">
      <c r="A23" s="110" t="s">
        <v>112</v>
      </c>
      <c r="B23" s="202">
        <v>45125</v>
      </c>
      <c r="C23" s="202" t="s">
        <v>395</v>
      </c>
      <c r="D23" s="100">
        <v>5</v>
      </c>
      <c r="E23" s="56" t="s">
        <v>120</v>
      </c>
      <c r="F23" s="56" t="s">
        <v>117</v>
      </c>
      <c r="G23" s="232" t="s">
        <v>396</v>
      </c>
      <c r="H23" s="203" t="s">
        <v>51</v>
      </c>
      <c r="I23" s="204"/>
    </row>
    <row r="24" spans="1:9" x14ac:dyDescent="0.2">
      <c r="B24" s="101"/>
      <c r="C24" s="101"/>
    </row>
    <row r="25" spans="1:9" x14ac:dyDescent="0.2">
      <c r="B25" s="101"/>
      <c r="C25" s="101"/>
    </row>
    <row r="26" spans="1:9" x14ac:dyDescent="0.2">
      <c r="B26" s="101"/>
      <c r="C26" s="101"/>
    </row>
    <row r="27" spans="1:9" x14ac:dyDescent="0.2">
      <c r="B27" s="101"/>
      <c r="C27" s="101"/>
    </row>
    <row r="28" spans="1:9" x14ac:dyDescent="0.2">
      <c r="B28" s="101"/>
      <c r="C28" s="101"/>
    </row>
    <row r="29" spans="1:9" x14ac:dyDescent="0.2">
      <c r="B29" s="101"/>
      <c r="C29" s="101"/>
    </row>
    <row r="30" spans="1:9" x14ac:dyDescent="0.2">
      <c r="B30" s="101"/>
      <c r="C30" s="101"/>
    </row>
    <row r="31" spans="1:9" x14ac:dyDescent="0.2">
      <c r="B31" s="101"/>
      <c r="C31" s="101"/>
    </row>
    <row r="32" spans="1:9" x14ac:dyDescent="0.2">
      <c r="B32" s="101"/>
      <c r="C32" s="101"/>
    </row>
    <row r="33" spans="2:3" x14ac:dyDescent="0.2">
      <c r="B33" s="101"/>
      <c r="C33" s="101"/>
    </row>
    <row r="34" spans="2:3" x14ac:dyDescent="0.2">
      <c r="B34" s="101"/>
      <c r="C34" s="101"/>
    </row>
    <row r="35" spans="2:3" x14ac:dyDescent="0.2">
      <c r="B35" s="101"/>
      <c r="C35" s="101"/>
    </row>
    <row r="36" spans="2:3" x14ac:dyDescent="0.2">
      <c r="B36" s="101"/>
      <c r="C36" s="101"/>
    </row>
    <row r="37" spans="2:3" x14ac:dyDescent="0.2">
      <c r="B37" s="101"/>
      <c r="C37" s="101"/>
    </row>
    <row r="38" spans="2:3" x14ac:dyDescent="0.2">
      <c r="B38" s="101"/>
      <c r="C38" s="101"/>
    </row>
    <row r="39" spans="2:3" x14ac:dyDescent="0.2">
      <c r="B39" s="101"/>
      <c r="C39" s="101"/>
    </row>
    <row r="40" spans="2:3" x14ac:dyDescent="0.2">
      <c r="B40" s="101"/>
      <c r="C40" s="101"/>
    </row>
    <row r="41" spans="2:3" x14ac:dyDescent="0.2">
      <c r="B41" s="101"/>
      <c r="C41" s="101"/>
    </row>
    <row r="42" spans="2:3" x14ac:dyDescent="0.2">
      <c r="B42" s="101"/>
      <c r="C42" s="101"/>
    </row>
    <row r="43" spans="2:3" x14ac:dyDescent="0.2">
      <c r="B43" s="101"/>
      <c r="C43" s="101"/>
    </row>
    <row r="44" spans="2:3" x14ac:dyDescent="0.2">
      <c r="B44" s="101"/>
      <c r="C44" s="101"/>
    </row>
    <row r="45" spans="2:3" x14ac:dyDescent="0.2">
      <c r="B45" s="101"/>
      <c r="C45" s="101"/>
    </row>
    <row r="46" spans="2:3" x14ac:dyDescent="0.2">
      <c r="B46" s="101"/>
      <c r="C46" s="101"/>
    </row>
    <row r="47" spans="2:3" x14ac:dyDescent="0.2">
      <c r="B47" s="101"/>
      <c r="C47" s="101"/>
    </row>
    <row r="48" spans="2:3" x14ac:dyDescent="0.2">
      <c r="B48" s="101"/>
      <c r="C48" s="101"/>
    </row>
    <row r="49" spans="2:3" x14ac:dyDescent="0.2">
      <c r="B49" s="101"/>
      <c r="C49" s="101"/>
    </row>
    <row r="50" spans="2:3" x14ac:dyDescent="0.2">
      <c r="B50" s="101"/>
      <c r="C50" s="101"/>
    </row>
    <row r="51" spans="2:3" x14ac:dyDescent="0.2">
      <c r="B51" s="101"/>
      <c r="C51" s="101"/>
    </row>
    <row r="52" spans="2:3" x14ac:dyDescent="0.2">
      <c r="B52" s="101"/>
      <c r="C52" s="101"/>
    </row>
    <row r="53" spans="2:3" x14ac:dyDescent="0.2">
      <c r="B53" s="101"/>
      <c r="C53" s="101"/>
    </row>
    <row r="54" spans="2:3" x14ac:dyDescent="0.2">
      <c r="B54" s="101"/>
      <c r="C54" s="101"/>
    </row>
    <row r="55" spans="2:3" x14ac:dyDescent="0.2">
      <c r="B55" s="101"/>
      <c r="C55" s="101"/>
    </row>
    <row r="56" spans="2:3" x14ac:dyDescent="0.2">
      <c r="B56" s="101"/>
      <c r="C56" s="101"/>
    </row>
    <row r="57" spans="2:3" x14ac:dyDescent="0.2">
      <c r="B57" s="101"/>
      <c r="C57" s="101"/>
    </row>
    <row r="58" spans="2:3" x14ac:dyDescent="0.2">
      <c r="B58" s="101"/>
      <c r="C58" s="101"/>
    </row>
    <row r="59" spans="2:3" x14ac:dyDescent="0.2">
      <c r="B59" s="101"/>
      <c r="C59" s="101"/>
    </row>
    <row r="60" spans="2:3" x14ac:dyDescent="0.2">
      <c r="B60" s="101"/>
      <c r="C60" s="101"/>
    </row>
    <row r="61" spans="2:3" x14ac:dyDescent="0.2">
      <c r="B61" s="101"/>
      <c r="C61" s="101"/>
    </row>
    <row r="62" spans="2:3" x14ac:dyDescent="0.2">
      <c r="B62" s="101"/>
      <c r="C62" s="101"/>
    </row>
    <row r="63" spans="2:3" x14ac:dyDescent="0.2">
      <c r="B63" s="101"/>
      <c r="C63" s="101"/>
    </row>
    <row r="64" spans="2:3" x14ac:dyDescent="0.2">
      <c r="B64" s="101"/>
      <c r="C64" s="101"/>
    </row>
    <row r="65" spans="2:3" x14ac:dyDescent="0.2">
      <c r="B65" s="101"/>
      <c r="C65" s="101"/>
    </row>
    <row r="66" spans="2:3" x14ac:dyDescent="0.2">
      <c r="B66" s="101"/>
      <c r="C66" s="101"/>
    </row>
    <row r="67" spans="2:3" x14ac:dyDescent="0.2">
      <c r="B67" s="101"/>
      <c r="C67" s="101"/>
    </row>
    <row r="68" spans="2:3" x14ac:dyDescent="0.2">
      <c r="B68" s="101"/>
      <c r="C68" s="101"/>
    </row>
    <row r="69" spans="2:3" x14ac:dyDescent="0.2">
      <c r="B69" s="101"/>
      <c r="C69" s="101"/>
    </row>
    <row r="70" spans="2:3" x14ac:dyDescent="0.2">
      <c r="B70" s="101"/>
      <c r="C70" s="101"/>
    </row>
    <row r="71" spans="2:3" x14ac:dyDescent="0.2">
      <c r="B71" s="101"/>
      <c r="C71" s="101"/>
    </row>
    <row r="72" spans="2:3" x14ac:dyDescent="0.2">
      <c r="B72" s="101"/>
      <c r="C72" s="101"/>
    </row>
    <row r="73" spans="2:3" x14ac:dyDescent="0.2">
      <c r="B73" s="101"/>
      <c r="C73" s="101"/>
    </row>
    <row r="74" spans="2:3" x14ac:dyDescent="0.2">
      <c r="B74" s="101"/>
      <c r="C74" s="101"/>
    </row>
    <row r="75" spans="2:3" x14ac:dyDescent="0.2">
      <c r="B75" s="101"/>
      <c r="C75" s="101"/>
    </row>
    <row r="76" spans="2:3" x14ac:dyDescent="0.2">
      <c r="B76" s="101"/>
      <c r="C76" s="101"/>
    </row>
    <row r="77" spans="2:3" x14ac:dyDescent="0.2">
      <c r="B77" s="101"/>
      <c r="C77" s="101"/>
    </row>
    <row r="78" spans="2:3" x14ac:dyDescent="0.2">
      <c r="B78" s="101"/>
      <c r="C78" s="101"/>
    </row>
    <row r="79" spans="2:3" x14ac:dyDescent="0.2">
      <c r="B79" s="101"/>
      <c r="C79" s="101"/>
    </row>
    <row r="80" spans="2:3" x14ac:dyDescent="0.2">
      <c r="B80" s="101"/>
      <c r="C80" s="101"/>
    </row>
    <row r="81" spans="2:3" x14ac:dyDescent="0.2">
      <c r="B81" s="101"/>
      <c r="C81" s="101"/>
    </row>
    <row r="82" spans="2:3" x14ac:dyDescent="0.2">
      <c r="B82" s="101"/>
      <c r="C82" s="101"/>
    </row>
    <row r="83" spans="2:3" x14ac:dyDescent="0.2">
      <c r="B83" s="101"/>
      <c r="C83" s="101"/>
    </row>
    <row r="84" spans="2:3" x14ac:dyDescent="0.2">
      <c r="B84" s="101"/>
      <c r="C84" s="101"/>
    </row>
    <row r="85" spans="2:3" x14ac:dyDescent="0.2">
      <c r="B85" s="101"/>
      <c r="C85" s="101"/>
    </row>
    <row r="86" spans="2:3" x14ac:dyDescent="0.2">
      <c r="B86" s="101"/>
      <c r="C86" s="101"/>
    </row>
    <row r="87" spans="2:3" x14ac:dyDescent="0.2">
      <c r="B87" s="101"/>
      <c r="C87" s="101"/>
    </row>
    <row r="88" spans="2:3" x14ac:dyDescent="0.2">
      <c r="B88" s="101"/>
      <c r="C88" s="101"/>
    </row>
    <row r="89" spans="2:3" x14ac:dyDescent="0.2">
      <c r="B89" s="101"/>
      <c r="C89" s="101"/>
    </row>
    <row r="90" spans="2:3" x14ac:dyDescent="0.2">
      <c r="B90" s="101"/>
      <c r="C90" s="101"/>
    </row>
    <row r="91" spans="2:3" x14ac:dyDescent="0.2">
      <c r="B91" s="101"/>
      <c r="C91" s="101"/>
    </row>
    <row r="92" spans="2:3" x14ac:dyDescent="0.2">
      <c r="B92" s="101"/>
      <c r="C92" s="101"/>
    </row>
    <row r="93" spans="2:3" x14ac:dyDescent="0.2">
      <c r="B93" s="101"/>
      <c r="C93" s="101"/>
    </row>
    <row r="94" spans="2:3" x14ac:dyDescent="0.2">
      <c r="B94" s="101"/>
      <c r="C94" s="101"/>
    </row>
    <row r="95" spans="2:3" x14ac:dyDescent="0.2">
      <c r="B95" s="101"/>
      <c r="C95" s="101"/>
    </row>
    <row r="96" spans="2:3" x14ac:dyDescent="0.2">
      <c r="B96" s="101"/>
      <c r="C96" s="101"/>
    </row>
    <row r="97" spans="2:3" x14ac:dyDescent="0.2">
      <c r="B97" s="101"/>
      <c r="C97" s="101"/>
    </row>
    <row r="98" spans="2:3" x14ac:dyDescent="0.2">
      <c r="B98" s="101"/>
      <c r="C98" s="101"/>
    </row>
    <row r="99" spans="2:3" x14ac:dyDescent="0.2">
      <c r="B99" s="101"/>
      <c r="C99" s="101"/>
    </row>
    <row r="100" spans="2:3" x14ac:dyDescent="0.2">
      <c r="B100" s="101"/>
      <c r="C100" s="101"/>
    </row>
    <row r="101" spans="2:3" x14ac:dyDescent="0.2">
      <c r="B101" s="101"/>
      <c r="C101" s="101"/>
    </row>
    <row r="102" spans="2:3" x14ac:dyDescent="0.2">
      <c r="B102" s="101"/>
      <c r="C102" s="101"/>
    </row>
    <row r="103" spans="2:3" x14ac:dyDescent="0.2">
      <c r="B103" s="101"/>
      <c r="C103" s="101"/>
    </row>
    <row r="104" spans="2:3" x14ac:dyDescent="0.2">
      <c r="B104" s="101"/>
      <c r="C104" s="101"/>
    </row>
    <row r="105" spans="2:3" x14ac:dyDescent="0.2">
      <c r="B105" s="101"/>
      <c r="C105" s="101"/>
    </row>
    <row r="106" spans="2:3" x14ac:dyDescent="0.2">
      <c r="B106" s="101"/>
      <c r="C106" s="101"/>
    </row>
    <row r="107" spans="2:3" x14ac:dyDescent="0.2">
      <c r="B107" s="101"/>
      <c r="C107" s="101"/>
    </row>
    <row r="108" spans="2:3" x14ac:dyDescent="0.2">
      <c r="B108" s="101"/>
      <c r="C108" s="101"/>
    </row>
    <row r="109" spans="2:3" x14ac:dyDescent="0.2">
      <c r="B109" s="101"/>
      <c r="C109" s="101"/>
    </row>
    <row r="110" spans="2:3" x14ac:dyDescent="0.2">
      <c r="B110" s="101"/>
      <c r="C110" s="101"/>
    </row>
    <row r="111" spans="2:3" x14ac:dyDescent="0.2">
      <c r="B111" s="101"/>
      <c r="C111" s="101"/>
    </row>
    <row r="112" spans="2:3" x14ac:dyDescent="0.2">
      <c r="B112" s="101"/>
      <c r="C112" s="101"/>
    </row>
    <row r="113" spans="2:6" x14ac:dyDescent="0.2">
      <c r="B113" s="101"/>
      <c r="C113" s="101"/>
    </row>
    <row r="114" spans="2:6" x14ac:dyDescent="0.2">
      <c r="E114" s="46"/>
    </row>
    <row r="115" spans="2:6" x14ac:dyDescent="0.2">
      <c r="E115" s="46"/>
    </row>
    <row r="116" spans="2:6" x14ac:dyDescent="0.2">
      <c r="E116" s="46"/>
    </row>
    <row r="117" spans="2:6" x14ac:dyDescent="0.2">
      <c r="E117" s="46"/>
    </row>
    <row r="119" spans="2:6" x14ac:dyDescent="0.2">
      <c r="E119" s="46"/>
    </row>
    <row r="120" spans="2:6" x14ac:dyDescent="0.2">
      <c r="E120" s="46"/>
      <c r="F120" s="46"/>
    </row>
    <row r="121" spans="2:6" x14ac:dyDescent="0.2">
      <c r="E121" s="46"/>
      <c r="F121" s="46"/>
    </row>
    <row r="122" spans="2:6" x14ac:dyDescent="0.2">
      <c r="E122" s="46"/>
      <c r="F122" s="46"/>
    </row>
    <row r="123" spans="2:6" x14ac:dyDescent="0.2">
      <c r="E123" s="46"/>
      <c r="F123" s="46"/>
    </row>
    <row r="124" spans="2:6" x14ac:dyDescent="0.2">
      <c r="E124" s="46"/>
      <c r="F124" s="46"/>
    </row>
    <row r="125" spans="2:6" x14ac:dyDescent="0.2">
      <c r="E125" s="46"/>
      <c r="F125" s="46"/>
    </row>
    <row r="126" spans="2:6" x14ac:dyDescent="0.2">
      <c r="E126" s="46"/>
      <c r="F126" s="46"/>
    </row>
    <row r="127" spans="2:6" x14ac:dyDescent="0.2">
      <c r="E127" s="46"/>
      <c r="F127" s="46"/>
    </row>
    <row r="128" spans="2:6" x14ac:dyDescent="0.2">
      <c r="E128" s="46"/>
    </row>
    <row r="129" spans="5:6" x14ac:dyDescent="0.2">
      <c r="E129" s="46"/>
    </row>
    <row r="130" spans="5:6" x14ac:dyDescent="0.2">
      <c r="E130" s="46"/>
    </row>
    <row r="131" spans="5:6" x14ac:dyDescent="0.2">
      <c r="E131" s="46"/>
    </row>
    <row r="132" spans="5:6" x14ac:dyDescent="0.2">
      <c r="F132" s="46"/>
    </row>
    <row r="133" spans="5:6" x14ac:dyDescent="0.2">
      <c r="F133" s="46"/>
    </row>
    <row r="134" spans="5:6" x14ac:dyDescent="0.2">
      <c r="E134" s="46"/>
    </row>
    <row r="135" spans="5:6" x14ac:dyDescent="0.2">
      <c r="F135" s="46"/>
    </row>
    <row r="136" spans="5:6" x14ac:dyDescent="0.2">
      <c r="F136" s="46"/>
    </row>
    <row r="137" spans="5:6" x14ac:dyDescent="0.2">
      <c r="E137" s="46"/>
    </row>
    <row r="138" spans="5:6" x14ac:dyDescent="0.2">
      <c r="E138" s="46"/>
    </row>
    <row r="139" spans="5:6" x14ac:dyDescent="0.2">
      <c r="E139" s="46"/>
      <c r="F139" s="46"/>
    </row>
    <row r="140" spans="5:6" x14ac:dyDescent="0.2">
      <c r="E140" s="46"/>
    </row>
    <row r="141" spans="5:6" x14ac:dyDescent="0.2">
      <c r="E141" s="46"/>
    </row>
    <row r="142" spans="5:6" x14ac:dyDescent="0.2">
      <c r="E142" s="46"/>
      <c r="F142" s="46"/>
    </row>
    <row r="143" spans="5:6" x14ac:dyDescent="0.2">
      <c r="F143" s="46"/>
    </row>
    <row r="144" spans="5:6" x14ac:dyDescent="0.2">
      <c r="E144" s="46"/>
    </row>
    <row r="145" spans="5:6" x14ac:dyDescent="0.2">
      <c r="E145" s="46"/>
    </row>
    <row r="146" spans="5:6" x14ac:dyDescent="0.2">
      <c r="F146" s="46"/>
    </row>
    <row r="147" spans="5:6" x14ac:dyDescent="0.2">
      <c r="F147" s="46"/>
    </row>
    <row r="148" spans="5:6" x14ac:dyDescent="0.2">
      <c r="E148" s="46"/>
    </row>
    <row r="149" spans="5:6" x14ac:dyDescent="0.2">
      <c r="F149" s="46"/>
    </row>
    <row r="150" spans="5:6" x14ac:dyDescent="0.2">
      <c r="F150" s="46"/>
    </row>
    <row r="151" spans="5:6" x14ac:dyDescent="0.2">
      <c r="E151" s="46"/>
    </row>
    <row r="152" spans="5:6" x14ac:dyDescent="0.2">
      <c r="E152" s="46"/>
    </row>
    <row r="153" spans="5:6" x14ac:dyDescent="0.2">
      <c r="E153" s="46"/>
    </row>
    <row r="154" spans="5:6" x14ac:dyDescent="0.2">
      <c r="F154" s="46"/>
    </row>
    <row r="155" spans="5:6" x14ac:dyDescent="0.2">
      <c r="E155" s="46"/>
      <c r="F155" s="46"/>
    </row>
    <row r="156" spans="5:6" x14ac:dyDescent="0.2">
      <c r="E156" s="46"/>
      <c r="F156" s="46"/>
    </row>
    <row r="157" spans="5:6" x14ac:dyDescent="0.2">
      <c r="E157" s="46"/>
      <c r="F157" s="46"/>
    </row>
    <row r="158" spans="5:6" x14ac:dyDescent="0.2">
      <c r="E158" s="46"/>
    </row>
    <row r="159" spans="5:6" x14ac:dyDescent="0.2">
      <c r="E159" s="46"/>
      <c r="F159" s="46"/>
    </row>
    <row r="160" spans="5:6" x14ac:dyDescent="0.2">
      <c r="E160" s="46"/>
      <c r="F160" s="46"/>
    </row>
    <row r="161" spans="5:6" x14ac:dyDescent="0.2">
      <c r="E161" s="46"/>
      <c r="F161" s="46"/>
    </row>
    <row r="162" spans="5:6" x14ac:dyDescent="0.2">
      <c r="E162" s="46"/>
      <c r="F162" s="46"/>
    </row>
    <row r="163" spans="5:6" x14ac:dyDescent="0.2">
      <c r="E163" s="46"/>
      <c r="F163" s="46"/>
    </row>
    <row r="164" spans="5:6" x14ac:dyDescent="0.2">
      <c r="E164" s="46"/>
      <c r="F164" s="46"/>
    </row>
    <row r="168" spans="5:6" x14ac:dyDescent="0.2">
      <c r="F168" s="46"/>
    </row>
    <row r="169" spans="5:6" x14ac:dyDescent="0.2">
      <c r="F169" s="46"/>
    </row>
    <row r="170" spans="5:6" x14ac:dyDescent="0.2">
      <c r="E170" s="46"/>
    </row>
    <row r="171" spans="5:6" x14ac:dyDescent="0.2">
      <c r="E171" s="46"/>
    </row>
    <row r="172" spans="5:6" x14ac:dyDescent="0.2">
      <c r="F172" s="46"/>
    </row>
    <row r="173" spans="5:6" x14ac:dyDescent="0.2">
      <c r="E173" s="46"/>
    </row>
    <row r="174" spans="5:6" x14ac:dyDescent="0.2">
      <c r="F174" s="46"/>
    </row>
    <row r="175" spans="5:6" x14ac:dyDescent="0.2">
      <c r="F175" s="46"/>
    </row>
    <row r="176" spans="5:6" x14ac:dyDescent="0.2">
      <c r="E176" s="46"/>
    </row>
    <row r="177" spans="6:6" x14ac:dyDescent="0.2">
      <c r="F177" s="46"/>
    </row>
    <row r="178" spans="6:6" x14ac:dyDescent="0.2">
      <c r="F178" s="46"/>
    </row>
    <row r="292" spans="5:6" x14ac:dyDescent="0.2">
      <c r="E292" s="46"/>
    </row>
    <row r="304" spans="5:6" x14ac:dyDescent="0.2">
      <c r="F304" s="46"/>
    </row>
    <row r="305" spans="5:6" x14ac:dyDescent="0.2">
      <c r="F305" s="46"/>
    </row>
    <row r="306" spans="5:6" x14ac:dyDescent="0.2">
      <c r="F306" s="46"/>
    </row>
    <row r="307" spans="5:6" x14ac:dyDescent="0.2">
      <c r="E307" s="46"/>
    </row>
    <row r="308" spans="5:6" x14ac:dyDescent="0.2">
      <c r="F308" s="46"/>
    </row>
    <row r="309" spans="5:6" x14ac:dyDescent="0.2">
      <c r="E309" s="46"/>
    </row>
    <row r="310" spans="5:6" x14ac:dyDescent="0.2">
      <c r="E310" s="46"/>
    </row>
    <row r="311" spans="5:6" x14ac:dyDescent="0.2">
      <c r="E311" s="46"/>
    </row>
    <row r="312" spans="5:6" x14ac:dyDescent="0.2">
      <c r="E312" s="46"/>
    </row>
    <row r="313" spans="5:6" x14ac:dyDescent="0.2">
      <c r="E313" s="46"/>
    </row>
    <row r="314" spans="5:6" x14ac:dyDescent="0.2">
      <c r="E314" s="46"/>
    </row>
    <row r="315" spans="5:6" x14ac:dyDescent="0.2">
      <c r="E315" s="46"/>
    </row>
    <row r="316" spans="5:6" x14ac:dyDescent="0.2">
      <c r="E316" s="46"/>
      <c r="F316" s="46"/>
    </row>
    <row r="317" spans="5:6" x14ac:dyDescent="0.2">
      <c r="E317" s="46"/>
      <c r="F317" s="46"/>
    </row>
    <row r="318" spans="5:6" x14ac:dyDescent="0.2">
      <c r="E318" s="46"/>
    </row>
    <row r="319" spans="5:6" x14ac:dyDescent="0.2">
      <c r="E319" s="46"/>
    </row>
    <row r="320" spans="5:6" x14ac:dyDescent="0.2">
      <c r="E320" s="46"/>
    </row>
    <row r="321" spans="5:6" x14ac:dyDescent="0.2">
      <c r="E321" s="46"/>
    </row>
    <row r="322" spans="5:6" x14ac:dyDescent="0.2">
      <c r="F322" s="46"/>
    </row>
    <row r="323" spans="5:6" x14ac:dyDescent="0.2">
      <c r="F323" s="46"/>
    </row>
    <row r="324" spans="5:6" x14ac:dyDescent="0.2">
      <c r="F324" s="46"/>
    </row>
    <row r="326" spans="5:6" x14ac:dyDescent="0.2">
      <c r="E326" s="46"/>
      <c r="F326" s="46"/>
    </row>
    <row r="327" spans="5:6" x14ac:dyDescent="0.2">
      <c r="E327" s="46"/>
    </row>
    <row r="328" spans="5:6" x14ac:dyDescent="0.2">
      <c r="F328" s="46"/>
    </row>
    <row r="329" spans="5:6" x14ac:dyDescent="0.2">
      <c r="F329" s="46"/>
    </row>
    <row r="330" spans="5:6" x14ac:dyDescent="0.2">
      <c r="E330" s="46"/>
    </row>
    <row r="331" spans="5:6" x14ac:dyDescent="0.2">
      <c r="F331" s="46"/>
    </row>
    <row r="332" spans="5:6" x14ac:dyDescent="0.2">
      <c r="E332" s="46"/>
    </row>
    <row r="333" spans="5:6" x14ac:dyDescent="0.2">
      <c r="E333" s="46"/>
    </row>
    <row r="334" spans="5:6" x14ac:dyDescent="0.2">
      <c r="E334" s="46"/>
    </row>
    <row r="335" spans="5:6" x14ac:dyDescent="0.2">
      <c r="E335" s="46"/>
      <c r="F335" s="46"/>
    </row>
    <row r="336" spans="5:6" x14ac:dyDescent="0.2">
      <c r="F336" s="46"/>
    </row>
    <row r="337" spans="5:6" x14ac:dyDescent="0.2">
      <c r="F337" s="46"/>
    </row>
    <row r="338" spans="5:6" x14ac:dyDescent="0.2">
      <c r="E338" s="46"/>
    </row>
    <row r="339" spans="5:6" x14ac:dyDescent="0.2">
      <c r="E339" s="46"/>
    </row>
    <row r="340" spans="5:6" x14ac:dyDescent="0.2">
      <c r="F340" s="46"/>
    </row>
    <row r="341" spans="5:6" x14ac:dyDescent="0.2">
      <c r="E341" s="46"/>
    </row>
    <row r="342" spans="5:6" x14ac:dyDescent="0.2">
      <c r="E342" s="46"/>
      <c r="F342" s="46"/>
    </row>
    <row r="343" spans="5:6" x14ac:dyDescent="0.2">
      <c r="E343" s="46"/>
      <c r="F343" s="46"/>
    </row>
    <row r="344" spans="5:6" x14ac:dyDescent="0.2">
      <c r="F344" s="46"/>
    </row>
    <row r="345" spans="5:6" x14ac:dyDescent="0.2">
      <c r="F345" s="46"/>
    </row>
    <row r="346" spans="5:6" x14ac:dyDescent="0.2">
      <c r="E346" s="46"/>
    </row>
    <row r="347" spans="5:6" x14ac:dyDescent="0.2">
      <c r="E347" s="46"/>
    </row>
    <row r="349" spans="5:6" x14ac:dyDescent="0.2">
      <c r="F349" s="46"/>
    </row>
    <row r="350" spans="5:6" x14ac:dyDescent="0.2">
      <c r="E350" s="46"/>
      <c r="F350" s="46"/>
    </row>
    <row r="351" spans="5:6" x14ac:dyDescent="0.2">
      <c r="E351" s="46"/>
    </row>
    <row r="352" spans="5:6" x14ac:dyDescent="0.2">
      <c r="E352" s="46"/>
    </row>
    <row r="353" spans="5:6" x14ac:dyDescent="0.2">
      <c r="F353" s="46"/>
    </row>
    <row r="354" spans="5:6" x14ac:dyDescent="0.2">
      <c r="F354" s="46"/>
    </row>
    <row r="355" spans="5:6" x14ac:dyDescent="0.2">
      <c r="F355" s="46"/>
    </row>
    <row r="357" spans="5:6" x14ac:dyDescent="0.2">
      <c r="E357" s="46"/>
    </row>
    <row r="358" spans="5:6" x14ac:dyDescent="0.2">
      <c r="E358" s="46"/>
    </row>
    <row r="359" spans="5:6" x14ac:dyDescent="0.2">
      <c r="E359" s="46"/>
      <c r="F359" s="46"/>
    </row>
    <row r="360" spans="5:6" x14ac:dyDescent="0.2">
      <c r="F360" s="46"/>
    </row>
    <row r="361" spans="5:6" x14ac:dyDescent="0.2">
      <c r="E361" s="46"/>
    </row>
    <row r="363" spans="5:6" x14ac:dyDescent="0.2">
      <c r="F363" s="46"/>
    </row>
    <row r="364" spans="5:6" x14ac:dyDescent="0.2">
      <c r="E364" s="46"/>
    </row>
    <row r="365" spans="5:6" x14ac:dyDescent="0.2">
      <c r="F365" s="46"/>
    </row>
    <row r="366" spans="5:6" x14ac:dyDescent="0.2">
      <c r="E366" s="46"/>
    </row>
    <row r="367" spans="5:6" x14ac:dyDescent="0.2">
      <c r="E367" s="46"/>
    </row>
    <row r="368" spans="5:6" x14ac:dyDescent="0.2">
      <c r="F368" s="46"/>
    </row>
    <row r="369" spans="5:5" x14ac:dyDescent="0.2">
      <c r="E369" s="46"/>
    </row>
    <row r="370" spans="5:5" x14ac:dyDescent="0.2">
      <c r="E370" s="46"/>
    </row>
    <row r="371" spans="5:5" x14ac:dyDescent="0.2">
      <c r="E371" s="46"/>
    </row>
    <row r="372" spans="5:5" x14ac:dyDescent="0.2">
      <c r="E372" s="46"/>
    </row>
    <row r="375" spans="5:5" x14ac:dyDescent="0.2">
      <c r="E375" s="46"/>
    </row>
    <row r="443" spans="5:5" x14ac:dyDescent="0.2">
      <c r="E443" s="46"/>
    </row>
    <row r="568" spans="2:3" x14ac:dyDescent="0.2">
      <c r="B568" s="103"/>
      <c r="C568" s="103"/>
    </row>
    <row r="569" spans="2:3" x14ac:dyDescent="0.2">
      <c r="B569" s="103"/>
      <c r="C569" s="103"/>
    </row>
    <row r="570" spans="2:3" x14ac:dyDescent="0.2">
      <c r="B570" s="103"/>
      <c r="C570" s="103"/>
    </row>
    <row r="571" spans="2:3" x14ac:dyDescent="0.2">
      <c r="B571" s="103"/>
      <c r="C571" s="103"/>
    </row>
    <row r="572" spans="2:3" x14ac:dyDescent="0.2">
      <c r="B572" s="103"/>
      <c r="C572" s="103"/>
    </row>
    <row r="573" spans="2:3" x14ac:dyDescent="0.2">
      <c r="B573" s="103"/>
      <c r="C573" s="103"/>
    </row>
    <row r="574" spans="2:3" x14ac:dyDescent="0.2">
      <c r="B574" s="103"/>
      <c r="C574" s="103"/>
    </row>
    <row r="575" spans="2:3" x14ac:dyDescent="0.2">
      <c r="B575" s="103"/>
      <c r="C575" s="103"/>
    </row>
    <row r="576" spans="2:3" x14ac:dyDescent="0.2">
      <c r="B576" s="103"/>
      <c r="C576" s="103"/>
    </row>
    <row r="577" spans="2:3" x14ac:dyDescent="0.2">
      <c r="B577" s="103"/>
      <c r="C577" s="103"/>
    </row>
    <row r="578" spans="2:3" x14ac:dyDescent="0.2">
      <c r="B578" s="103"/>
      <c r="C578" s="103"/>
    </row>
    <row r="579" spans="2:3" x14ac:dyDescent="0.2">
      <c r="B579" s="103"/>
      <c r="C579" s="103"/>
    </row>
    <row r="580" spans="2:3" x14ac:dyDescent="0.2">
      <c r="B580" s="103"/>
      <c r="C580" s="103"/>
    </row>
    <row r="581" spans="2:3" x14ac:dyDescent="0.2">
      <c r="B581" s="103"/>
      <c r="C581" s="103"/>
    </row>
    <row r="582" spans="2:3" x14ac:dyDescent="0.2">
      <c r="B582" s="103"/>
      <c r="C582" s="103"/>
    </row>
    <row r="583" spans="2:3" x14ac:dyDescent="0.2">
      <c r="B583" s="103"/>
      <c r="C583" s="103"/>
    </row>
    <row r="584" spans="2:3" x14ac:dyDescent="0.2">
      <c r="B584" s="103"/>
      <c r="C584" s="103"/>
    </row>
    <row r="585" spans="2:3" x14ac:dyDescent="0.2">
      <c r="B585" s="103"/>
      <c r="C585" s="103"/>
    </row>
    <row r="586" spans="2:3" x14ac:dyDescent="0.2">
      <c r="B586" s="103"/>
      <c r="C586" s="103"/>
    </row>
    <row r="587" spans="2:3" x14ac:dyDescent="0.2">
      <c r="B587" s="103"/>
      <c r="C587" s="103"/>
    </row>
    <row r="588" spans="2:3" x14ac:dyDescent="0.2">
      <c r="B588" s="103"/>
      <c r="C588" s="103"/>
    </row>
    <row r="589" spans="2:3" x14ac:dyDescent="0.2">
      <c r="B589" s="103"/>
      <c r="C589" s="103"/>
    </row>
    <row r="590" spans="2:3" x14ac:dyDescent="0.2">
      <c r="B590" s="103"/>
      <c r="C590" s="103"/>
    </row>
    <row r="591" spans="2:3" x14ac:dyDescent="0.2">
      <c r="B591" s="103"/>
      <c r="C591" s="103"/>
    </row>
    <row r="592" spans="2:3" x14ac:dyDescent="0.2">
      <c r="B592" s="103"/>
      <c r="C592" s="103"/>
    </row>
    <row r="593" spans="2:3" x14ac:dyDescent="0.2">
      <c r="B593" s="103"/>
      <c r="C593" s="103"/>
    </row>
    <row r="594" spans="2:3" x14ac:dyDescent="0.2">
      <c r="B594" s="103"/>
      <c r="C594" s="103"/>
    </row>
    <row r="595" spans="2:3" x14ac:dyDescent="0.2">
      <c r="B595" s="103"/>
      <c r="C595" s="103"/>
    </row>
    <row r="596" spans="2:3" x14ac:dyDescent="0.2">
      <c r="B596" s="103"/>
      <c r="C596" s="103"/>
    </row>
    <row r="597" spans="2:3" x14ac:dyDescent="0.2">
      <c r="B597" s="103"/>
      <c r="C597" s="103"/>
    </row>
    <row r="598" spans="2:3" x14ac:dyDescent="0.2">
      <c r="B598" s="103"/>
      <c r="C598" s="103"/>
    </row>
    <row r="599" spans="2:3" x14ac:dyDescent="0.2">
      <c r="B599" s="103"/>
      <c r="C599" s="103"/>
    </row>
    <row r="600" spans="2:3" x14ac:dyDescent="0.2">
      <c r="B600" s="103"/>
      <c r="C600" s="103"/>
    </row>
    <row r="601" spans="2:3" x14ac:dyDescent="0.2">
      <c r="B601" s="103"/>
      <c r="C601" s="103"/>
    </row>
    <row r="602" spans="2:3" x14ac:dyDescent="0.2">
      <c r="B602" s="103"/>
      <c r="C602" s="103"/>
    </row>
    <row r="603" spans="2:3" x14ac:dyDescent="0.2">
      <c r="B603" s="103"/>
      <c r="C603" s="103"/>
    </row>
    <row r="604" spans="2:3" x14ac:dyDescent="0.2">
      <c r="B604" s="103"/>
      <c r="C604" s="103"/>
    </row>
    <row r="605" spans="2:3" x14ac:dyDescent="0.2">
      <c r="B605" s="103"/>
      <c r="C605" s="103"/>
    </row>
    <row r="606" spans="2:3" x14ac:dyDescent="0.2">
      <c r="B606" s="103"/>
      <c r="C606" s="103"/>
    </row>
    <row r="607" spans="2:3" x14ac:dyDescent="0.2">
      <c r="B607" s="103"/>
      <c r="C607" s="103"/>
    </row>
    <row r="608" spans="2:3" x14ac:dyDescent="0.2">
      <c r="B608" s="103"/>
      <c r="C608" s="103"/>
    </row>
    <row r="609" spans="2:3" x14ac:dyDescent="0.2">
      <c r="B609" s="103"/>
      <c r="C609" s="103"/>
    </row>
    <row r="610" spans="2:3" x14ac:dyDescent="0.2">
      <c r="B610" s="103"/>
      <c r="C610" s="103"/>
    </row>
    <row r="611" spans="2:3" x14ac:dyDescent="0.2">
      <c r="B611" s="103"/>
      <c r="C611" s="103"/>
    </row>
    <row r="612" spans="2:3" x14ac:dyDescent="0.2">
      <c r="B612" s="103"/>
      <c r="C612" s="103"/>
    </row>
    <row r="613" spans="2:3" x14ac:dyDescent="0.2">
      <c r="B613" s="103"/>
      <c r="C613" s="103"/>
    </row>
    <row r="614" spans="2:3" x14ac:dyDescent="0.2">
      <c r="B614" s="103"/>
      <c r="C614" s="103"/>
    </row>
    <row r="615" spans="2:3" x14ac:dyDescent="0.2">
      <c r="B615" s="103"/>
      <c r="C615" s="103"/>
    </row>
    <row r="616" spans="2:3" x14ac:dyDescent="0.2">
      <c r="B616" s="103"/>
      <c r="C616" s="103"/>
    </row>
    <row r="617" spans="2:3" x14ac:dyDescent="0.2">
      <c r="B617" s="103"/>
      <c r="C617" s="103"/>
    </row>
    <row r="618" spans="2:3" x14ac:dyDescent="0.2">
      <c r="B618" s="103"/>
      <c r="C618" s="103"/>
    </row>
    <row r="619" spans="2:3" x14ac:dyDescent="0.2">
      <c r="B619" s="103"/>
      <c r="C619" s="103"/>
    </row>
    <row r="620" spans="2:3" x14ac:dyDescent="0.2">
      <c r="B620" s="103"/>
      <c r="C620" s="103"/>
    </row>
    <row r="621" spans="2:3" x14ac:dyDescent="0.2">
      <c r="B621" s="103"/>
      <c r="C621" s="103"/>
    </row>
    <row r="622" spans="2:3" x14ac:dyDescent="0.2">
      <c r="B622" s="103"/>
      <c r="C622" s="103"/>
    </row>
    <row r="623" spans="2:3" x14ac:dyDescent="0.2">
      <c r="B623" s="103"/>
      <c r="C623" s="103"/>
    </row>
    <row r="624" spans="2:3" x14ac:dyDescent="0.2">
      <c r="B624" s="103"/>
      <c r="C624" s="103"/>
    </row>
    <row r="625" spans="2:3" x14ac:dyDescent="0.2">
      <c r="B625" s="103"/>
      <c r="C625" s="103"/>
    </row>
    <row r="626" spans="2:3" x14ac:dyDescent="0.2">
      <c r="B626" s="103"/>
      <c r="C626" s="103"/>
    </row>
    <row r="627" spans="2:3" x14ac:dyDescent="0.2">
      <c r="B627" s="103"/>
      <c r="C627" s="103"/>
    </row>
    <row r="628" spans="2:3" x14ac:dyDescent="0.2">
      <c r="B628" s="103"/>
      <c r="C628" s="103"/>
    </row>
    <row r="629" spans="2:3" x14ac:dyDescent="0.2">
      <c r="B629" s="103"/>
      <c r="C629" s="103"/>
    </row>
    <row r="630" spans="2:3" x14ac:dyDescent="0.2">
      <c r="B630" s="103"/>
      <c r="C630" s="103"/>
    </row>
    <row r="631" spans="2:3" x14ac:dyDescent="0.2">
      <c r="B631" s="103"/>
      <c r="C631" s="103"/>
    </row>
    <row r="632" spans="2:3" x14ac:dyDescent="0.2">
      <c r="B632" s="103"/>
      <c r="C632" s="103"/>
    </row>
    <row r="633" spans="2:3" x14ac:dyDescent="0.2">
      <c r="B633" s="103"/>
      <c r="C633" s="103"/>
    </row>
    <row r="634" spans="2:3" x14ac:dyDescent="0.2">
      <c r="B634" s="103"/>
      <c r="C634" s="103"/>
    </row>
    <row r="635" spans="2:3" x14ac:dyDescent="0.2">
      <c r="B635" s="103"/>
      <c r="C635" s="103"/>
    </row>
    <row r="636" spans="2:3" x14ac:dyDescent="0.2">
      <c r="B636" s="103"/>
      <c r="C636" s="103"/>
    </row>
    <row r="637" spans="2:3" x14ac:dyDescent="0.2">
      <c r="B637" s="103"/>
      <c r="C637" s="103"/>
    </row>
    <row r="638" spans="2:3" x14ac:dyDescent="0.2">
      <c r="B638" s="103"/>
      <c r="C638" s="103"/>
    </row>
    <row r="639" spans="2:3" x14ac:dyDescent="0.2">
      <c r="B639" s="103"/>
      <c r="C639" s="103"/>
    </row>
    <row r="640" spans="2:3" x14ac:dyDescent="0.2">
      <c r="B640" s="103"/>
      <c r="C640" s="103"/>
    </row>
    <row r="641" spans="2:3" x14ac:dyDescent="0.2">
      <c r="B641" s="103"/>
      <c r="C641" s="103"/>
    </row>
    <row r="642" spans="2:3" x14ac:dyDescent="0.2">
      <c r="B642" s="103"/>
      <c r="C642" s="103"/>
    </row>
    <row r="643" spans="2:3" x14ac:dyDescent="0.2">
      <c r="B643" s="103"/>
      <c r="C643" s="103"/>
    </row>
    <row r="644" spans="2:3" x14ac:dyDescent="0.2">
      <c r="B644" s="103"/>
      <c r="C644" s="103"/>
    </row>
    <row r="645" spans="2:3" x14ac:dyDescent="0.2">
      <c r="B645" s="103"/>
      <c r="C645" s="103"/>
    </row>
    <row r="646" spans="2:3" x14ac:dyDescent="0.2">
      <c r="B646" s="103"/>
      <c r="C646" s="103"/>
    </row>
    <row r="647" spans="2:3" x14ac:dyDescent="0.2">
      <c r="B647" s="103"/>
      <c r="C647" s="103"/>
    </row>
    <row r="648" spans="2:3" x14ac:dyDescent="0.2">
      <c r="B648" s="103"/>
      <c r="C648" s="103"/>
    </row>
    <row r="649" spans="2:3" x14ac:dyDescent="0.2">
      <c r="B649" s="103"/>
      <c r="C649" s="103"/>
    </row>
    <row r="650" spans="2:3" x14ac:dyDescent="0.2">
      <c r="B650" s="103"/>
      <c r="C650" s="103"/>
    </row>
    <row r="651" spans="2:3" x14ac:dyDescent="0.2">
      <c r="B651" s="103"/>
      <c r="C651" s="103"/>
    </row>
    <row r="652" spans="2:3" x14ac:dyDescent="0.2">
      <c r="B652" s="103"/>
      <c r="C652" s="103"/>
    </row>
    <row r="653" spans="2:3" x14ac:dyDescent="0.2">
      <c r="B653" s="103"/>
      <c r="C653" s="103"/>
    </row>
    <row r="654" spans="2:3" x14ac:dyDescent="0.2">
      <c r="B654" s="103"/>
      <c r="C654" s="103"/>
    </row>
    <row r="655" spans="2:3" x14ac:dyDescent="0.2">
      <c r="B655" s="103"/>
      <c r="C655" s="103"/>
    </row>
    <row r="656" spans="2:3" x14ac:dyDescent="0.2">
      <c r="B656" s="103"/>
      <c r="C656" s="103"/>
    </row>
    <row r="657" spans="2:3" x14ac:dyDescent="0.2">
      <c r="B657" s="103"/>
      <c r="C657" s="103"/>
    </row>
    <row r="658" spans="2:3" x14ac:dyDescent="0.2">
      <c r="B658" s="103"/>
      <c r="C658" s="103"/>
    </row>
    <row r="659" spans="2:3" x14ac:dyDescent="0.2">
      <c r="B659" s="103"/>
      <c r="C659" s="103"/>
    </row>
    <row r="660" spans="2:3" x14ac:dyDescent="0.2">
      <c r="B660" s="103"/>
      <c r="C660" s="103"/>
    </row>
    <row r="661" spans="2:3" x14ac:dyDescent="0.2">
      <c r="B661" s="103"/>
      <c r="C661" s="103"/>
    </row>
    <row r="662" spans="2:3" x14ac:dyDescent="0.2">
      <c r="B662" s="103"/>
      <c r="C662" s="103"/>
    </row>
    <row r="663" spans="2:3" x14ac:dyDescent="0.2">
      <c r="B663" s="103"/>
      <c r="C663" s="103"/>
    </row>
    <row r="664" spans="2:3" x14ac:dyDescent="0.2">
      <c r="B664" s="103"/>
      <c r="C664" s="103"/>
    </row>
    <row r="665" spans="2:3" x14ac:dyDescent="0.2">
      <c r="B665" s="103"/>
      <c r="C665" s="103"/>
    </row>
    <row r="666" spans="2:3" x14ac:dyDescent="0.2">
      <c r="B666" s="103"/>
      <c r="C666" s="103"/>
    </row>
    <row r="667" spans="2:3" x14ac:dyDescent="0.2">
      <c r="B667" s="103"/>
      <c r="C667" s="103"/>
    </row>
    <row r="668" spans="2:3" x14ac:dyDescent="0.2">
      <c r="B668" s="103"/>
      <c r="C668" s="103"/>
    </row>
    <row r="669" spans="2:3" x14ac:dyDescent="0.2">
      <c r="B669" s="103"/>
      <c r="C669" s="103"/>
    </row>
    <row r="670" spans="2:3" x14ac:dyDescent="0.2">
      <c r="B670" s="103"/>
      <c r="C670" s="103"/>
    </row>
    <row r="671" spans="2:3" x14ac:dyDescent="0.2">
      <c r="B671" s="103"/>
      <c r="C671" s="103"/>
    </row>
    <row r="672" spans="2:3" x14ac:dyDescent="0.2">
      <c r="B672" s="103"/>
      <c r="C672" s="103"/>
    </row>
    <row r="673" spans="2:3" x14ac:dyDescent="0.2">
      <c r="B673" s="103"/>
      <c r="C673" s="103"/>
    </row>
    <row r="674" spans="2:3" x14ac:dyDescent="0.2">
      <c r="B674" s="103"/>
      <c r="C674" s="103"/>
    </row>
    <row r="675" spans="2:3" x14ac:dyDescent="0.2">
      <c r="B675" s="103"/>
      <c r="C675" s="103"/>
    </row>
    <row r="676" spans="2:3" x14ac:dyDescent="0.2">
      <c r="B676" s="103"/>
      <c r="C676" s="103"/>
    </row>
    <row r="677" spans="2:3" x14ac:dyDescent="0.2">
      <c r="B677" s="103"/>
      <c r="C677" s="103"/>
    </row>
    <row r="678" spans="2:3" x14ac:dyDescent="0.2">
      <c r="B678" s="103"/>
      <c r="C678" s="103"/>
    </row>
    <row r="679" spans="2:3" x14ac:dyDescent="0.2">
      <c r="B679" s="103"/>
      <c r="C679" s="103"/>
    </row>
    <row r="680" spans="2:3" x14ac:dyDescent="0.2">
      <c r="B680" s="103"/>
      <c r="C680" s="103"/>
    </row>
    <row r="681" spans="2:3" x14ac:dyDescent="0.2">
      <c r="B681" s="103"/>
      <c r="C681" s="103"/>
    </row>
    <row r="682" spans="2:3" x14ac:dyDescent="0.2">
      <c r="B682" s="103"/>
      <c r="C682" s="103"/>
    </row>
    <row r="683" spans="2:3" x14ac:dyDescent="0.2">
      <c r="B683" s="103"/>
      <c r="C683" s="103"/>
    </row>
    <row r="684" spans="2:3" x14ac:dyDescent="0.2">
      <c r="B684" s="103"/>
      <c r="C684" s="103"/>
    </row>
    <row r="685" spans="2:3" x14ac:dyDescent="0.2">
      <c r="B685" s="103"/>
      <c r="C685" s="103"/>
    </row>
    <row r="686" spans="2:3" x14ac:dyDescent="0.2">
      <c r="B686" s="103"/>
      <c r="C686" s="103"/>
    </row>
    <row r="687" spans="2:3" x14ac:dyDescent="0.2">
      <c r="B687" s="103"/>
      <c r="C687" s="103"/>
    </row>
    <row r="688" spans="2:3" x14ac:dyDescent="0.2">
      <c r="B688" s="103"/>
      <c r="C688" s="103"/>
    </row>
    <row r="689" spans="2:3" x14ac:dyDescent="0.2">
      <c r="B689" s="103"/>
      <c r="C689" s="103"/>
    </row>
    <row r="690" spans="2:3" x14ac:dyDescent="0.2">
      <c r="B690" s="103"/>
      <c r="C690" s="103"/>
    </row>
    <row r="691" spans="2:3" x14ac:dyDescent="0.2">
      <c r="B691" s="103"/>
      <c r="C691" s="103"/>
    </row>
    <row r="692" spans="2:3" x14ac:dyDescent="0.2">
      <c r="B692" s="103"/>
      <c r="C692" s="103"/>
    </row>
    <row r="693" spans="2:3" x14ac:dyDescent="0.2">
      <c r="B693" s="103"/>
      <c r="C693" s="103"/>
    </row>
    <row r="694" spans="2:3" x14ac:dyDescent="0.2">
      <c r="B694" s="103"/>
      <c r="C694" s="103"/>
    </row>
    <row r="695" spans="2:3" x14ac:dyDescent="0.2">
      <c r="B695" s="103"/>
      <c r="C695" s="103"/>
    </row>
    <row r="696" spans="2:3" x14ac:dyDescent="0.2">
      <c r="B696" s="103"/>
      <c r="C696" s="103"/>
    </row>
    <row r="697" spans="2:3" x14ac:dyDescent="0.2">
      <c r="B697" s="103"/>
      <c r="C697" s="103"/>
    </row>
    <row r="698" spans="2:3" x14ac:dyDescent="0.2">
      <c r="B698" s="103"/>
      <c r="C698" s="103"/>
    </row>
    <row r="699" spans="2:3" x14ac:dyDescent="0.2">
      <c r="B699" s="103"/>
      <c r="C699" s="103"/>
    </row>
    <row r="700" spans="2:3" x14ac:dyDescent="0.2">
      <c r="B700" s="103"/>
      <c r="C700" s="103"/>
    </row>
    <row r="701" spans="2:3" x14ac:dyDescent="0.2">
      <c r="B701" s="103"/>
      <c r="C701" s="103"/>
    </row>
    <row r="702" spans="2:3" x14ac:dyDescent="0.2">
      <c r="B702" s="103"/>
      <c r="C702" s="103"/>
    </row>
    <row r="703" spans="2:3" x14ac:dyDescent="0.2">
      <c r="B703" s="103"/>
      <c r="C703" s="103"/>
    </row>
    <row r="704" spans="2:3" x14ac:dyDescent="0.2">
      <c r="B704" s="103"/>
      <c r="C704" s="103"/>
    </row>
    <row r="705" spans="2:3" x14ac:dyDescent="0.2">
      <c r="B705" s="103"/>
      <c r="C705" s="103"/>
    </row>
    <row r="706" spans="2:3" x14ac:dyDescent="0.2">
      <c r="B706" s="103"/>
      <c r="C706" s="103"/>
    </row>
    <row r="707" spans="2:3" x14ac:dyDescent="0.2">
      <c r="B707" s="103"/>
      <c r="C707" s="103"/>
    </row>
    <row r="708" spans="2:3" x14ac:dyDescent="0.2">
      <c r="B708" s="104"/>
      <c r="C708" s="104"/>
    </row>
    <row r="709" spans="2:3" x14ac:dyDescent="0.2">
      <c r="B709" s="104"/>
      <c r="C709" s="104"/>
    </row>
    <row r="710" spans="2:3" x14ac:dyDescent="0.2">
      <c r="B710" s="104"/>
      <c r="C710" s="104"/>
    </row>
    <row r="711" spans="2:3" x14ac:dyDescent="0.2">
      <c r="B711" s="104"/>
      <c r="C711" s="104"/>
    </row>
    <row r="712" spans="2:3" x14ac:dyDescent="0.2">
      <c r="B712" s="104"/>
      <c r="C712" s="104"/>
    </row>
    <row r="713" spans="2:3" x14ac:dyDescent="0.2">
      <c r="B713" s="104"/>
      <c r="C713" s="104"/>
    </row>
    <row r="714" spans="2:3" x14ac:dyDescent="0.2">
      <c r="B714" s="104"/>
      <c r="C714" s="104"/>
    </row>
    <row r="715" spans="2:3" x14ac:dyDescent="0.2">
      <c r="B715" s="104"/>
      <c r="C715" s="104"/>
    </row>
    <row r="716" spans="2:3" x14ac:dyDescent="0.2">
      <c r="B716" s="104"/>
      <c r="C716" s="104"/>
    </row>
    <row r="717" spans="2:3" x14ac:dyDescent="0.2">
      <c r="B717" s="104"/>
      <c r="C717" s="104"/>
    </row>
    <row r="718" spans="2:3" x14ac:dyDescent="0.2">
      <c r="B718" s="104"/>
      <c r="C718" s="104"/>
    </row>
    <row r="719" spans="2:3" x14ac:dyDescent="0.2">
      <c r="B719" s="104"/>
      <c r="C719" s="104"/>
    </row>
    <row r="720" spans="2:3" x14ac:dyDescent="0.2">
      <c r="B720" s="104"/>
      <c r="C720" s="104"/>
    </row>
    <row r="721" spans="2:3" x14ac:dyDescent="0.2">
      <c r="B721" s="104"/>
      <c r="C721" s="104"/>
    </row>
    <row r="722" spans="2:3" x14ac:dyDescent="0.2">
      <c r="B722" s="104"/>
      <c r="C722" s="104"/>
    </row>
    <row r="723" spans="2:3" x14ac:dyDescent="0.2">
      <c r="B723" s="104"/>
      <c r="C723" s="104"/>
    </row>
    <row r="724" spans="2:3" x14ac:dyDescent="0.2">
      <c r="B724" s="104"/>
      <c r="C724" s="104"/>
    </row>
    <row r="725" spans="2:3" x14ac:dyDescent="0.2">
      <c r="B725" s="104"/>
      <c r="C725" s="104"/>
    </row>
    <row r="726" spans="2:3" x14ac:dyDescent="0.2">
      <c r="B726" s="104"/>
      <c r="C726" s="104"/>
    </row>
    <row r="727" spans="2:3" x14ac:dyDescent="0.2">
      <c r="B727" s="104"/>
      <c r="C727" s="104"/>
    </row>
    <row r="728" spans="2:3" x14ac:dyDescent="0.2">
      <c r="B728" s="104"/>
      <c r="C728" s="104"/>
    </row>
    <row r="729" spans="2:3" x14ac:dyDescent="0.2">
      <c r="B729" s="104"/>
      <c r="C729" s="104"/>
    </row>
    <row r="730" spans="2:3" x14ac:dyDescent="0.2">
      <c r="B730" s="104"/>
      <c r="C730" s="104"/>
    </row>
    <row r="731" spans="2:3" x14ac:dyDescent="0.2">
      <c r="B731" s="104"/>
      <c r="C731" s="104"/>
    </row>
    <row r="732" spans="2:3" x14ac:dyDescent="0.2">
      <c r="B732" s="104"/>
      <c r="C732" s="104"/>
    </row>
    <row r="733" spans="2:3" x14ac:dyDescent="0.2">
      <c r="B733" s="104"/>
      <c r="C733" s="104"/>
    </row>
    <row r="734" spans="2:3" x14ac:dyDescent="0.2">
      <c r="B734" s="104"/>
      <c r="C734" s="104"/>
    </row>
    <row r="735" spans="2:3" x14ac:dyDescent="0.2">
      <c r="B735" s="104"/>
      <c r="C735" s="104"/>
    </row>
    <row r="736" spans="2:3" x14ac:dyDescent="0.2">
      <c r="B736" s="104"/>
      <c r="C736" s="104"/>
    </row>
    <row r="737" spans="2:3" x14ac:dyDescent="0.2">
      <c r="B737" s="104"/>
      <c r="C737" s="104"/>
    </row>
    <row r="738" spans="2:3" x14ac:dyDescent="0.2">
      <c r="B738" s="104"/>
      <c r="C738" s="104"/>
    </row>
    <row r="739" spans="2:3" x14ac:dyDescent="0.2">
      <c r="B739" s="104"/>
      <c r="C739" s="104"/>
    </row>
    <row r="740" spans="2:3" x14ac:dyDescent="0.2">
      <c r="B740" s="104"/>
      <c r="C740" s="104"/>
    </row>
    <row r="741" spans="2:3" x14ac:dyDescent="0.2">
      <c r="B741" s="104"/>
      <c r="C741" s="104"/>
    </row>
    <row r="742" spans="2:3" x14ac:dyDescent="0.2">
      <c r="B742" s="104"/>
      <c r="C742" s="104"/>
    </row>
    <row r="743" spans="2:3" x14ac:dyDescent="0.2">
      <c r="B743" s="104"/>
      <c r="C743" s="104"/>
    </row>
    <row r="744" spans="2:3" x14ac:dyDescent="0.2">
      <c r="B744" s="104"/>
      <c r="C744" s="104"/>
    </row>
    <row r="745" spans="2:3" x14ac:dyDescent="0.2">
      <c r="B745" s="104"/>
      <c r="C745" s="104"/>
    </row>
    <row r="746" spans="2:3" x14ac:dyDescent="0.2">
      <c r="B746" s="104"/>
      <c r="C746" s="104"/>
    </row>
    <row r="747" spans="2:3" x14ac:dyDescent="0.2">
      <c r="B747" s="104"/>
      <c r="C747" s="104"/>
    </row>
    <row r="748" spans="2:3" x14ac:dyDescent="0.2">
      <c r="B748" s="104"/>
      <c r="C748" s="104"/>
    </row>
    <row r="749" spans="2:3" x14ac:dyDescent="0.2">
      <c r="B749" s="104"/>
      <c r="C749" s="104"/>
    </row>
    <row r="750" spans="2:3" x14ac:dyDescent="0.2">
      <c r="B750" s="104"/>
      <c r="C750" s="104"/>
    </row>
    <row r="751" spans="2:3" x14ac:dyDescent="0.2">
      <c r="B751" s="104"/>
      <c r="C751" s="104"/>
    </row>
    <row r="752" spans="2:3" x14ac:dyDescent="0.2">
      <c r="B752" s="104"/>
      <c r="C752" s="104"/>
    </row>
    <row r="753" spans="2:3" x14ac:dyDescent="0.2">
      <c r="B753" s="104"/>
      <c r="C753" s="104"/>
    </row>
    <row r="754" spans="2:3" x14ac:dyDescent="0.2">
      <c r="B754" s="104"/>
      <c r="C754" s="104"/>
    </row>
    <row r="755" spans="2:3" x14ac:dyDescent="0.2">
      <c r="B755" s="104"/>
      <c r="C755" s="104"/>
    </row>
    <row r="756" spans="2:3" x14ac:dyDescent="0.2">
      <c r="B756" s="104"/>
      <c r="C756" s="104"/>
    </row>
    <row r="757" spans="2:3" x14ac:dyDescent="0.2">
      <c r="B757" s="104"/>
      <c r="C757" s="104"/>
    </row>
    <row r="758" spans="2:3" x14ac:dyDescent="0.2">
      <c r="B758" s="104"/>
      <c r="C758" s="104"/>
    </row>
    <row r="759" spans="2:3" x14ac:dyDescent="0.2">
      <c r="B759" s="104"/>
      <c r="C759" s="104"/>
    </row>
    <row r="760" spans="2:3" x14ac:dyDescent="0.2">
      <c r="B760" s="104"/>
      <c r="C760" s="104"/>
    </row>
    <row r="761" spans="2:3" x14ac:dyDescent="0.2">
      <c r="B761" s="104"/>
      <c r="C761" s="104"/>
    </row>
    <row r="762" spans="2:3" x14ac:dyDescent="0.2">
      <c r="B762" s="104"/>
      <c r="C762" s="104"/>
    </row>
    <row r="763" spans="2:3" x14ac:dyDescent="0.2">
      <c r="B763" s="104"/>
      <c r="C763" s="104"/>
    </row>
    <row r="764" spans="2:3" x14ac:dyDescent="0.2">
      <c r="B764" s="105"/>
      <c r="C764" s="105"/>
    </row>
    <row r="765" spans="2:3" x14ac:dyDescent="0.2">
      <c r="B765" s="105"/>
      <c r="C765" s="105"/>
    </row>
    <row r="766" spans="2:3" x14ac:dyDescent="0.2">
      <c r="B766" s="105"/>
      <c r="C766" s="105"/>
    </row>
    <row r="767" spans="2:3" x14ac:dyDescent="0.2">
      <c r="B767" s="105"/>
      <c r="C767" s="105"/>
    </row>
    <row r="768" spans="2:3" x14ac:dyDescent="0.2">
      <c r="B768" s="105"/>
      <c r="C768" s="105"/>
    </row>
    <row r="769" spans="2:3" x14ac:dyDescent="0.2">
      <c r="B769" s="105"/>
      <c r="C769" s="105"/>
    </row>
    <row r="770" spans="2:3" x14ac:dyDescent="0.2">
      <c r="B770" s="105"/>
      <c r="C770" s="105"/>
    </row>
    <row r="771" spans="2:3" x14ac:dyDescent="0.2">
      <c r="B771" s="105"/>
      <c r="C771" s="105"/>
    </row>
    <row r="772" spans="2:3" x14ac:dyDescent="0.2">
      <c r="B772" s="105"/>
      <c r="C772" s="105"/>
    </row>
    <row r="773" spans="2:3" x14ac:dyDescent="0.2">
      <c r="B773" s="105"/>
      <c r="C773" s="105"/>
    </row>
    <row r="774" spans="2:3" x14ac:dyDescent="0.2">
      <c r="B774" s="105"/>
      <c r="C774" s="105"/>
    </row>
    <row r="775" spans="2:3" x14ac:dyDescent="0.2">
      <c r="B775" s="105"/>
      <c r="C775" s="105"/>
    </row>
    <row r="776" spans="2:3" x14ac:dyDescent="0.2">
      <c r="B776" s="105"/>
      <c r="C776" s="105"/>
    </row>
    <row r="777" spans="2:3" x14ac:dyDescent="0.2">
      <c r="B777" s="105"/>
      <c r="C777" s="105"/>
    </row>
    <row r="778" spans="2:3" x14ac:dyDescent="0.2">
      <c r="B778" s="105"/>
      <c r="C778" s="105"/>
    </row>
    <row r="779" spans="2:3" x14ac:dyDescent="0.2">
      <c r="B779" s="105"/>
      <c r="C779" s="105"/>
    </row>
    <row r="780" spans="2:3" x14ac:dyDescent="0.2">
      <c r="B780" s="105"/>
      <c r="C780" s="105"/>
    </row>
    <row r="781" spans="2:3" x14ac:dyDescent="0.2">
      <c r="B781" s="105"/>
      <c r="C781" s="105"/>
    </row>
    <row r="782" spans="2:3" x14ac:dyDescent="0.2">
      <c r="B782" s="105"/>
      <c r="C782" s="105"/>
    </row>
    <row r="783" spans="2:3" x14ac:dyDescent="0.2">
      <c r="B783" s="105"/>
      <c r="C783" s="105"/>
    </row>
    <row r="784" spans="2:3" x14ac:dyDescent="0.2">
      <c r="B784" s="105"/>
      <c r="C784" s="105"/>
    </row>
    <row r="785" spans="2:3" x14ac:dyDescent="0.2">
      <c r="B785" s="105"/>
      <c r="C785" s="105"/>
    </row>
    <row r="786" spans="2:3" x14ac:dyDescent="0.2">
      <c r="B786" s="105"/>
      <c r="C786" s="105"/>
    </row>
    <row r="787" spans="2:3" x14ac:dyDescent="0.2">
      <c r="B787" s="105"/>
      <c r="C787" s="105"/>
    </row>
    <row r="788" spans="2:3" x14ac:dyDescent="0.2">
      <c r="B788" s="105"/>
      <c r="C788" s="105"/>
    </row>
    <row r="789" spans="2:3" x14ac:dyDescent="0.2">
      <c r="B789" s="105"/>
      <c r="C789" s="105"/>
    </row>
    <row r="790" spans="2:3" x14ac:dyDescent="0.2">
      <c r="B790" s="105"/>
      <c r="C790" s="105"/>
    </row>
    <row r="791" spans="2:3" x14ac:dyDescent="0.2">
      <c r="B791" s="105"/>
      <c r="C791" s="105"/>
    </row>
    <row r="792" spans="2:3" x14ac:dyDescent="0.2">
      <c r="B792" s="105"/>
      <c r="C792" s="105"/>
    </row>
    <row r="793" spans="2:3" x14ac:dyDescent="0.2">
      <c r="B793" s="105"/>
      <c r="C793" s="105"/>
    </row>
    <row r="794" spans="2:3" x14ac:dyDescent="0.2">
      <c r="B794" s="103"/>
      <c r="C794" s="103"/>
    </row>
    <row r="795" spans="2:3" x14ac:dyDescent="0.2">
      <c r="B795" s="103"/>
      <c r="C795" s="103"/>
    </row>
    <row r="796" spans="2:3" x14ac:dyDescent="0.2">
      <c r="B796" s="103"/>
      <c r="C796" s="103"/>
    </row>
    <row r="797" spans="2:3" x14ac:dyDescent="0.2">
      <c r="B797" s="103"/>
      <c r="C797" s="103"/>
    </row>
    <row r="798" spans="2:3" x14ac:dyDescent="0.2">
      <c r="B798" s="103"/>
      <c r="C798" s="103"/>
    </row>
    <row r="799" spans="2:3" x14ac:dyDescent="0.2">
      <c r="B799" s="103"/>
      <c r="C799" s="103"/>
    </row>
    <row r="800" spans="2:3" x14ac:dyDescent="0.2">
      <c r="B800" s="103"/>
      <c r="C800" s="103"/>
    </row>
    <row r="801" spans="2:3" x14ac:dyDescent="0.2">
      <c r="B801" s="103"/>
      <c r="C801" s="103"/>
    </row>
    <row r="802" spans="2:3" x14ac:dyDescent="0.2">
      <c r="B802" s="103"/>
      <c r="C802" s="103"/>
    </row>
    <row r="803" spans="2:3" x14ac:dyDescent="0.2">
      <c r="B803" s="103"/>
      <c r="C803" s="103"/>
    </row>
    <row r="804" spans="2:3" x14ac:dyDescent="0.2">
      <c r="B804" s="103"/>
      <c r="C804" s="103"/>
    </row>
    <row r="805" spans="2:3" x14ac:dyDescent="0.2">
      <c r="B805" s="103"/>
      <c r="C805" s="103"/>
    </row>
    <row r="806" spans="2:3" x14ac:dyDescent="0.2">
      <c r="B806" s="103"/>
      <c r="C806" s="103"/>
    </row>
    <row r="807" spans="2:3" x14ac:dyDescent="0.2">
      <c r="B807" s="103"/>
      <c r="C807" s="103"/>
    </row>
    <row r="808" spans="2:3" x14ac:dyDescent="0.2">
      <c r="B808" s="103"/>
      <c r="C808" s="103"/>
    </row>
    <row r="809" spans="2:3" x14ac:dyDescent="0.2">
      <c r="B809" s="103"/>
      <c r="C809" s="103"/>
    </row>
    <row r="810" spans="2:3" x14ac:dyDescent="0.2">
      <c r="B810" s="103"/>
      <c r="C810" s="103"/>
    </row>
    <row r="811" spans="2:3" x14ac:dyDescent="0.2">
      <c r="B811" s="103"/>
      <c r="C811" s="103"/>
    </row>
    <row r="812" spans="2:3" x14ac:dyDescent="0.2">
      <c r="B812" s="103"/>
      <c r="C812" s="103"/>
    </row>
    <row r="813" spans="2:3" x14ac:dyDescent="0.2">
      <c r="B813" s="103"/>
      <c r="C813" s="103"/>
    </row>
    <row r="814" spans="2:3" x14ac:dyDescent="0.2">
      <c r="B814" s="103"/>
      <c r="C814" s="103"/>
    </row>
    <row r="815" spans="2:3" x14ac:dyDescent="0.2">
      <c r="B815" s="103"/>
      <c r="C815" s="103"/>
    </row>
    <row r="816" spans="2:3" x14ac:dyDescent="0.2">
      <c r="B816" s="103"/>
      <c r="C816" s="103"/>
    </row>
    <row r="817" spans="2:3" x14ac:dyDescent="0.2">
      <c r="B817" s="103"/>
      <c r="C817" s="103"/>
    </row>
    <row r="818" spans="2:3" x14ac:dyDescent="0.2">
      <c r="B818" s="103"/>
      <c r="C818" s="103"/>
    </row>
    <row r="819" spans="2:3" x14ac:dyDescent="0.2">
      <c r="B819" s="103"/>
      <c r="C819" s="103"/>
    </row>
    <row r="820" spans="2:3" x14ac:dyDescent="0.2">
      <c r="B820" s="103"/>
      <c r="C820" s="103"/>
    </row>
    <row r="821" spans="2:3" x14ac:dyDescent="0.2">
      <c r="B821" s="103"/>
      <c r="C821" s="103"/>
    </row>
    <row r="822" spans="2:3" x14ac:dyDescent="0.2">
      <c r="B822" s="103"/>
      <c r="C822" s="103"/>
    </row>
    <row r="823" spans="2:3" x14ac:dyDescent="0.2">
      <c r="B823" s="103"/>
      <c r="C823" s="103"/>
    </row>
    <row r="824" spans="2:3" x14ac:dyDescent="0.2">
      <c r="B824" s="103"/>
      <c r="C824" s="103"/>
    </row>
    <row r="825" spans="2:3" x14ac:dyDescent="0.2">
      <c r="B825" s="103"/>
      <c r="C825" s="103"/>
    </row>
    <row r="826" spans="2:3" x14ac:dyDescent="0.2">
      <c r="B826" s="103"/>
      <c r="C826" s="103"/>
    </row>
    <row r="827" spans="2:3" x14ac:dyDescent="0.2">
      <c r="B827" s="103"/>
      <c r="C827" s="103"/>
    </row>
    <row r="828" spans="2:3" x14ac:dyDescent="0.2">
      <c r="B828" s="103"/>
      <c r="C828" s="103"/>
    </row>
    <row r="829" spans="2:3" x14ac:dyDescent="0.2">
      <c r="B829" s="103"/>
      <c r="C829" s="103"/>
    </row>
    <row r="830" spans="2:3" x14ac:dyDescent="0.2">
      <c r="B830" s="103"/>
      <c r="C830" s="103"/>
    </row>
    <row r="831" spans="2:3" x14ac:dyDescent="0.2">
      <c r="B831" s="103"/>
      <c r="C831" s="103"/>
    </row>
    <row r="832" spans="2:3" x14ac:dyDescent="0.2">
      <c r="B832" s="103"/>
      <c r="C832" s="103"/>
    </row>
    <row r="833" spans="2:3" x14ac:dyDescent="0.2">
      <c r="B833" s="103"/>
      <c r="C833" s="103"/>
    </row>
    <row r="834" spans="2:3" x14ac:dyDescent="0.2">
      <c r="B834" s="103"/>
      <c r="C834" s="103"/>
    </row>
    <row r="835" spans="2:3" x14ac:dyDescent="0.2">
      <c r="B835" s="103"/>
      <c r="C835" s="103"/>
    </row>
    <row r="836" spans="2:3" x14ac:dyDescent="0.2">
      <c r="B836" s="103"/>
      <c r="C836" s="103"/>
    </row>
    <row r="837" spans="2:3" x14ac:dyDescent="0.2">
      <c r="B837" s="103"/>
      <c r="C837" s="103"/>
    </row>
    <row r="838" spans="2:3" x14ac:dyDescent="0.2">
      <c r="B838" s="103"/>
      <c r="C838" s="103"/>
    </row>
    <row r="839" spans="2:3" x14ac:dyDescent="0.2">
      <c r="B839" s="103"/>
      <c r="C839" s="103"/>
    </row>
    <row r="840" spans="2:3" x14ac:dyDescent="0.2">
      <c r="B840" s="103"/>
      <c r="C840" s="103"/>
    </row>
    <row r="841" spans="2:3" x14ac:dyDescent="0.2">
      <c r="B841" s="103"/>
      <c r="C841" s="103"/>
    </row>
    <row r="842" spans="2:3" x14ac:dyDescent="0.2">
      <c r="B842" s="103"/>
      <c r="C842" s="103"/>
    </row>
    <row r="843" spans="2:3" x14ac:dyDescent="0.2">
      <c r="B843" s="103"/>
      <c r="C843" s="103"/>
    </row>
    <row r="844" spans="2:3" x14ac:dyDescent="0.2">
      <c r="B844" s="103"/>
      <c r="C844" s="103"/>
    </row>
    <row r="845" spans="2:3" x14ac:dyDescent="0.2">
      <c r="B845" s="103"/>
      <c r="C845" s="103"/>
    </row>
    <row r="846" spans="2:3" x14ac:dyDescent="0.2">
      <c r="B846" s="103"/>
      <c r="C846" s="103"/>
    </row>
    <row r="847" spans="2:3" x14ac:dyDescent="0.2">
      <c r="B847" s="103"/>
      <c r="C847" s="103"/>
    </row>
    <row r="848" spans="2:3" x14ac:dyDescent="0.2">
      <c r="B848" s="103"/>
      <c r="C848" s="103"/>
    </row>
    <row r="849" spans="2:3" x14ac:dyDescent="0.2">
      <c r="B849" s="103"/>
      <c r="C849" s="103"/>
    </row>
    <row r="850" spans="2:3" x14ac:dyDescent="0.2">
      <c r="B850" s="103"/>
      <c r="C850" s="103"/>
    </row>
    <row r="851" spans="2:3" x14ac:dyDescent="0.2">
      <c r="B851" s="103"/>
      <c r="C851" s="103"/>
    </row>
    <row r="852" spans="2:3" x14ac:dyDescent="0.2">
      <c r="B852" s="103"/>
      <c r="C852" s="103"/>
    </row>
    <row r="853" spans="2:3" x14ac:dyDescent="0.2">
      <c r="B853" s="103"/>
      <c r="C853" s="103"/>
    </row>
    <row r="854" spans="2:3" x14ac:dyDescent="0.2">
      <c r="B854" s="103"/>
      <c r="C854" s="103"/>
    </row>
    <row r="855" spans="2:3" x14ac:dyDescent="0.2">
      <c r="B855" s="103"/>
      <c r="C855" s="103"/>
    </row>
    <row r="856" spans="2:3" x14ac:dyDescent="0.2">
      <c r="B856" s="103"/>
      <c r="C856" s="103"/>
    </row>
    <row r="857" spans="2:3" x14ac:dyDescent="0.2">
      <c r="B857" s="103"/>
      <c r="C857" s="103"/>
    </row>
    <row r="858" spans="2:3" x14ac:dyDescent="0.2">
      <c r="B858" s="103"/>
      <c r="C858" s="103"/>
    </row>
    <row r="859" spans="2:3" x14ac:dyDescent="0.2">
      <c r="B859" s="103"/>
      <c r="C859" s="103"/>
    </row>
    <row r="860" spans="2:3" x14ac:dyDescent="0.2">
      <c r="B860" s="103"/>
      <c r="C860" s="103"/>
    </row>
    <row r="861" spans="2:3" x14ac:dyDescent="0.2">
      <c r="B861" s="103"/>
      <c r="C861" s="103"/>
    </row>
    <row r="862" spans="2:3" x14ac:dyDescent="0.2">
      <c r="B862" s="103"/>
      <c r="C862" s="103"/>
    </row>
    <row r="863" spans="2:3" x14ac:dyDescent="0.2">
      <c r="B863" s="103"/>
      <c r="C863" s="103"/>
    </row>
    <row r="864" spans="2:3" x14ac:dyDescent="0.2">
      <c r="B864" s="103"/>
      <c r="C864" s="103"/>
    </row>
    <row r="865" spans="2:3" x14ac:dyDescent="0.2">
      <c r="B865" s="103"/>
      <c r="C865" s="103"/>
    </row>
    <row r="866" spans="2:3" x14ac:dyDescent="0.2">
      <c r="B866" s="103"/>
      <c r="C866" s="103"/>
    </row>
    <row r="867" spans="2:3" x14ac:dyDescent="0.2">
      <c r="B867" s="103"/>
      <c r="C867" s="103"/>
    </row>
    <row r="868" spans="2:3" x14ac:dyDescent="0.2">
      <c r="B868" s="103"/>
      <c r="C868" s="103"/>
    </row>
    <row r="869" spans="2:3" x14ac:dyDescent="0.2">
      <c r="B869" s="103"/>
      <c r="C869" s="103"/>
    </row>
    <row r="870" spans="2:3" x14ac:dyDescent="0.2">
      <c r="B870" s="103"/>
      <c r="C870" s="103"/>
    </row>
    <row r="871" spans="2:3" x14ac:dyDescent="0.2">
      <c r="B871" s="103"/>
      <c r="C871" s="103"/>
    </row>
    <row r="872" spans="2:3" x14ac:dyDescent="0.2">
      <c r="B872" s="103"/>
      <c r="C872" s="103"/>
    </row>
    <row r="873" spans="2:3" x14ac:dyDescent="0.2">
      <c r="B873" s="103"/>
      <c r="C873" s="103"/>
    </row>
    <row r="874" spans="2:3" x14ac:dyDescent="0.2">
      <c r="B874" s="103"/>
      <c r="C874" s="103"/>
    </row>
    <row r="875" spans="2:3" x14ac:dyDescent="0.2">
      <c r="B875" s="103"/>
      <c r="C875" s="103"/>
    </row>
    <row r="876" spans="2:3" x14ac:dyDescent="0.2">
      <c r="B876" s="103"/>
      <c r="C876" s="103"/>
    </row>
    <row r="877" spans="2:3" x14ac:dyDescent="0.2">
      <c r="B877" s="103"/>
      <c r="C877" s="103"/>
    </row>
    <row r="878" spans="2:3" x14ac:dyDescent="0.2">
      <c r="B878" s="103"/>
      <c r="C878" s="103"/>
    </row>
    <row r="879" spans="2:3" x14ac:dyDescent="0.2">
      <c r="B879" s="103"/>
      <c r="C879" s="103"/>
    </row>
    <row r="880" spans="2:3" x14ac:dyDescent="0.2">
      <c r="B880" s="103"/>
      <c r="C880" s="103"/>
    </row>
    <row r="881" spans="2:3" x14ac:dyDescent="0.2">
      <c r="B881" s="103"/>
      <c r="C881" s="103"/>
    </row>
    <row r="882" spans="2:3" x14ac:dyDescent="0.2">
      <c r="B882" s="103"/>
      <c r="C882" s="103"/>
    </row>
    <row r="883" spans="2:3" x14ac:dyDescent="0.2">
      <c r="B883" s="103"/>
      <c r="C883" s="103"/>
    </row>
    <row r="884" spans="2:3" x14ac:dyDescent="0.2">
      <c r="B884" s="103"/>
      <c r="C884" s="103"/>
    </row>
    <row r="885" spans="2:3" x14ac:dyDescent="0.2">
      <c r="B885" s="103"/>
      <c r="C885" s="103"/>
    </row>
    <row r="886" spans="2:3" x14ac:dyDescent="0.2">
      <c r="B886" s="103"/>
      <c r="C886" s="103"/>
    </row>
    <row r="887" spans="2:3" x14ac:dyDescent="0.2">
      <c r="B887" s="103"/>
      <c r="C887" s="103"/>
    </row>
    <row r="888" spans="2:3" x14ac:dyDescent="0.2">
      <c r="B888" s="103"/>
      <c r="C888" s="103"/>
    </row>
    <row r="889" spans="2:3" x14ac:dyDescent="0.2">
      <c r="B889" s="103"/>
      <c r="C889" s="103"/>
    </row>
    <row r="890" spans="2:3" x14ac:dyDescent="0.2">
      <c r="B890" s="103"/>
      <c r="C890" s="103"/>
    </row>
    <row r="891" spans="2:3" x14ac:dyDescent="0.2">
      <c r="B891" s="103"/>
      <c r="C891" s="103"/>
    </row>
    <row r="892" spans="2:3" x14ac:dyDescent="0.2">
      <c r="B892" s="103"/>
      <c r="C892" s="103"/>
    </row>
    <row r="893" spans="2:3" x14ac:dyDescent="0.2">
      <c r="B893" s="103"/>
      <c r="C893" s="103"/>
    </row>
    <row r="894" spans="2:3" x14ac:dyDescent="0.2">
      <c r="B894" s="103"/>
      <c r="C894" s="103"/>
    </row>
    <row r="895" spans="2:3" x14ac:dyDescent="0.2">
      <c r="B895" s="103"/>
      <c r="C895" s="103"/>
    </row>
    <row r="896" spans="2:3" x14ac:dyDescent="0.2">
      <c r="B896" s="103"/>
      <c r="C896" s="103"/>
    </row>
    <row r="897" spans="2:3" x14ac:dyDescent="0.2">
      <c r="B897" s="103"/>
      <c r="C897" s="103"/>
    </row>
    <row r="898" spans="2:3" x14ac:dyDescent="0.2">
      <c r="B898" s="103"/>
      <c r="C898" s="103"/>
    </row>
    <row r="899" spans="2:3" x14ac:dyDescent="0.2">
      <c r="B899" s="103"/>
      <c r="C899" s="103"/>
    </row>
    <row r="900" spans="2:3" x14ac:dyDescent="0.2">
      <c r="B900" s="103"/>
      <c r="C900" s="103"/>
    </row>
    <row r="901" spans="2:3" x14ac:dyDescent="0.2">
      <c r="B901" s="103"/>
      <c r="C901" s="103"/>
    </row>
    <row r="902" spans="2:3" x14ac:dyDescent="0.2">
      <c r="B902" s="103"/>
      <c r="C902" s="103"/>
    </row>
    <row r="903" spans="2:3" x14ac:dyDescent="0.2">
      <c r="B903" s="103"/>
      <c r="C903" s="103"/>
    </row>
    <row r="904" spans="2:3" x14ac:dyDescent="0.2">
      <c r="B904" s="103"/>
      <c r="C904" s="103"/>
    </row>
    <row r="905" spans="2:3" x14ac:dyDescent="0.2">
      <c r="B905" s="103"/>
      <c r="C905" s="103"/>
    </row>
    <row r="906" spans="2:3" x14ac:dyDescent="0.2">
      <c r="B906" s="103"/>
      <c r="C906" s="103"/>
    </row>
    <row r="907" spans="2:3" x14ac:dyDescent="0.2">
      <c r="B907" s="103"/>
      <c r="C907" s="103"/>
    </row>
    <row r="908" spans="2:3" x14ac:dyDescent="0.2">
      <c r="B908" s="103"/>
      <c r="C908" s="103"/>
    </row>
    <row r="909" spans="2:3" x14ac:dyDescent="0.2">
      <c r="B909" s="103"/>
      <c r="C909" s="103"/>
    </row>
    <row r="910" spans="2:3" x14ac:dyDescent="0.2">
      <c r="B910" s="103"/>
      <c r="C910" s="103"/>
    </row>
    <row r="911" spans="2:3" x14ac:dyDescent="0.2">
      <c r="B911" s="103"/>
      <c r="C911" s="103"/>
    </row>
    <row r="912" spans="2:3" x14ac:dyDescent="0.2">
      <c r="B912" s="103"/>
      <c r="C912" s="103"/>
    </row>
    <row r="913" spans="2:3" x14ac:dyDescent="0.2">
      <c r="B913" s="103"/>
      <c r="C913" s="103"/>
    </row>
    <row r="914" spans="2:3" x14ac:dyDescent="0.2">
      <c r="B914" s="103"/>
      <c r="C914" s="103"/>
    </row>
    <row r="915" spans="2:3" x14ac:dyDescent="0.2">
      <c r="B915" s="103"/>
      <c r="C915" s="103"/>
    </row>
    <row r="916" spans="2:3" x14ac:dyDescent="0.2">
      <c r="B916" s="103"/>
      <c r="C916" s="103"/>
    </row>
    <row r="917" spans="2:3" x14ac:dyDescent="0.2">
      <c r="B917" s="103"/>
      <c r="C917" s="103"/>
    </row>
    <row r="918" spans="2:3" x14ac:dyDescent="0.2">
      <c r="B918" s="103"/>
      <c r="C918" s="103"/>
    </row>
    <row r="919" spans="2:3" x14ac:dyDescent="0.2">
      <c r="B919" s="103"/>
      <c r="C919" s="103"/>
    </row>
    <row r="920" spans="2:3" x14ac:dyDescent="0.2">
      <c r="B920" s="103"/>
      <c r="C920" s="103"/>
    </row>
    <row r="921" spans="2:3" x14ac:dyDescent="0.2">
      <c r="B921" s="103"/>
      <c r="C921" s="103"/>
    </row>
    <row r="922" spans="2:3" x14ac:dyDescent="0.2">
      <c r="B922" s="103"/>
      <c r="C922" s="103"/>
    </row>
    <row r="923" spans="2:3" x14ac:dyDescent="0.2">
      <c r="B923" s="103"/>
      <c r="C923" s="103"/>
    </row>
    <row r="924" spans="2:3" x14ac:dyDescent="0.2">
      <c r="B924" s="103"/>
      <c r="C924" s="103"/>
    </row>
    <row r="925" spans="2:3" x14ac:dyDescent="0.2">
      <c r="B925" s="103"/>
      <c r="C925" s="103"/>
    </row>
    <row r="926" spans="2:3" x14ac:dyDescent="0.2">
      <c r="B926" s="103"/>
      <c r="C926" s="103"/>
    </row>
    <row r="927" spans="2:3" x14ac:dyDescent="0.2">
      <c r="B927" s="103"/>
      <c r="C927" s="103"/>
    </row>
    <row r="928" spans="2:3" x14ac:dyDescent="0.2">
      <c r="B928" s="103"/>
      <c r="C928" s="103"/>
    </row>
    <row r="929" spans="2:3" x14ac:dyDescent="0.2">
      <c r="B929" s="103"/>
      <c r="C929" s="103"/>
    </row>
    <row r="930" spans="2:3" x14ac:dyDescent="0.2">
      <c r="B930" s="103"/>
      <c r="C930" s="103"/>
    </row>
    <row r="931" spans="2:3" x14ac:dyDescent="0.2">
      <c r="B931" s="103"/>
      <c r="C931" s="103"/>
    </row>
    <row r="932" spans="2:3" x14ac:dyDescent="0.2">
      <c r="B932" s="103"/>
      <c r="C932" s="103"/>
    </row>
    <row r="933" spans="2:3" x14ac:dyDescent="0.2">
      <c r="B933" s="103"/>
      <c r="C933" s="103"/>
    </row>
    <row r="934" spans="2:3" x14ac:dyDescent="0.2">
      <c r="B934" s="103"/>
      <c r="C934" s="103"/>
    </row>
    <row r="935" spans="2:3" x14ac:dyDescent="0.2">
      <c r="B935" s="103"/>
      <c r="C935" s="103"/>
    </row>
    <row r="936" spans="2:3" x14ac:dyDescent="0.2">
      <c r="B936" s="103"/>
      <c r="C936" s="103"/>
    </row>
    <row r="937" spans="2:3" x14ac:dyDescent="0.2">
      <c r="B937" s="103"/>
      <c r="C937" s="103"/>
    </row>
    <row r="938" spans="2:3" x14ac:dyDescent="0.2">
      <c r="B938" s="103"/>
      <c r="C938" s="103"/>
    </row>
    <row r="939" spans="2:3" x14ac:dyDescent="0.2">
      <c r="B939" s="103"/>
      <c r="C939" s="103"/>
    </row>
    <row r="940" spans="2:3" x14ac:dyDescent="0.2">
      <c r="B940" s="103"/>
      <c r="C940" s="103"/>
    </row>
    <row r="941" spans="2:3" x14ac:dyDescent="0.2">
      <c r="B941" s="103"/>
      <c r="C941" s="103"/>
    </row>
    <row r="942" spans="2:3" x14ac:dyDescent="0.2">
      <c r="B942" s="103"/>
      <c r="C942" s="103"/>
    </row>
    <row r="943" spans="2:3" x14ac:dyDescent="0.2">
      <c r="B943" s="103"/>
      <c r="C943" s="103"/>
    </row>
    <row r="944" spans="2:3" x14ac:dyDescent="0.2">
      <c r="B944" s="103"/>
      <c r="C944" s="103"/>
    </row>
    <row r="945" spans="2:3" x14ac:dyDescent="0.2">
      <c r="B945" s="103"/>
      <c r="C945" s="103"/>
    </row>
    <row r="946" spans="2:3" x14ac:dyDescent="0.2">
      <c r="B946" s="103"/>
      <c r="C946" s="103"/>
    </row>
    <row r="947" spans="2:3" x14ac:dyDescent="0.2">
      <c r="B947" s="103"/>
      <c r="C947" s="103"/>
    </row>
    <row r="948" spans="2:3" x14ac:dyDescent="0.2">
      <c r="B948" s="103"/>
      <c r="C948" s="103"/>
    </row>
    <row r="949" spans="2:3" x14ac:dyDescent="0.2">
      <c r="B949" s="103"/>
      <c r="C949" s="103"/>
    </row>
    <row r="950" spans="2:3" x14ac:dyDescent="0.2">
      <c r="B950" s="103"/>
      <c r="C950" s="103"/>
    </row>
    <row r="951" spans="2:3" x14ac:dyDescent="0.2">
      <c r="B951" s="103"/>
      <c r="C951" s="103"/>
    </row>
    <row r="952" spans="2:3" x14ac:dyDescent="0.2">
      <c r="B952" s="103"/>
      <c r="C952" s="103"/>
    </row>
    <row r="953" spans="2:3" x14ac:dyDescent="0.2">
      <c r="B953" s="103"/>
      <c r="C953" s="103"/>
    </row>
    <row r="954" spans="2:3" x14ac:dyDescent="0.2">
      <c r="B954" s="103"/>
      <c r="C954" s="103"/>
    </row>
    <row r="955" spans="2:3" x14ac:dyDescent="0.2">
      <c r="B955" s="103"/>
      <c r="C955" s="103"/>
    </row>
    <row r="956" spans="2:3" x14ac:dyDescent="0.2">
      <c r="B956" s="103"/>
      <c r="C956" s="103"/>
    </row>
    <row r="957" spans="2:3" x14ac:dyDescent="0.2">
      <c r="B957" s="103"/>
      <c r="C957" s="103"/>
    </row>
    <row r="958" spans="2:3" x14ac:dyDescent="0.2">
      <c r="B958" s="103"/>
      <c r="C958" s="103"/>
    </row>
    <row r="959" spans="2:3" x14ac:dyDescent="0.2">
      <c r="B959" s="103"/>
      <c r="C959" s="103"/>
    </row>
    <row r="960" spans="2:3" x14ac:dyDescent="0.2">
      <c r="B960" s="103"/>
      <c r="C960" s="103"/>
    </row>
    <row r="961" spans="2:3" x14ac:dyDescent="0.2">
      <c r="B961" s="103"/>
      <c r="C961" s="103"/>
    </row>
    <row r="962" spans="2:3" x14ac:dyDescent="0.2">
      <c r="B962" s="104"/>
      <c r="C962" s="104"/>
    </row>
    <row r="963" spans="2:3" x14ac:dyDescent="0.2">
      <c r="B963" s="104"/>
      <c r="C963" s="104"/>
    </row>
    <row r="964" spans="2:3" x14ac:dyDescent="0.2">
      <c r="B964" s="104"/>
      <c r="C964" s="104"/>
    </row>
    <row r="965" spans="2:3" x14ac:dyDescent="0.2">
      <c r="B965" s="104"/>
      <c r="C965" s="104"/>
    </row>
    <row r="966" spans="2:3" x14ac:dyDescent="0.2">
      <c r="B966" s="104"/>
      <c r="C966" s="104"/>
    </row>
    <row r="967" spans="2:3" x14ac:dyDescent="0.2">
      <c r="B967" s="104"/>
      <c r="C967" s="104"/>
    </row>
    <row r="968" spans="2:3" x14ac:dyDescent="0.2">
      <c r="B968" s="104"/>
      <c r="C968" s="104"/>
    </row>
    <row r="969" spans="2:3" x14ac:dyDescent="0.2">
      <c r="B969" s="104"/>
      <c r="C969" s="104"/>
    </row>
    <row r="970" spans="2:3" x14ac:dyDescent="0.2">
      <c r="B970" s="104"/>
      <c r="C970" s="104"/>
    </row>
    <row r="971" spans="2:3" x14ac:dyDescent="0.2">
      <c r="B971" s="104"/>
      <c r="C971" s="104"/>
    </row>
    <row r="972" spans="2:3" x14ac:dyDescent="0.2">
      <c r="B972" s="104"/>
      <c r="C972" s="104"/>
    </row>
    <row r="973" spans="2:3" x14ac:dyDescent="0.2">
      <c r="B973" s="104"/>
      <c r="C973" s="104"/>
    </row>
    <row r="974" spans="2:3" x14ac:dyDescent="0.2">
      <c r="B974" s="104"/>
      <c r="C974" s="104"/>
    </row>
    <row r="975" spans="2:3" x14ac:dyDescent="0.2">
      <c r="B975" s="104"/>
      <c r="C975" s="104"/>
    </row>
    <row r="976" spans="2:3" x14ac:dyDescent="0.2">
      <c r="B976" s="104"/>
      <c r="C976" s="104"/>
    </row>
    <row r="977" spans="2:3" x14ac:dyDescent="0.2">
      <c r="B977" s="104"/>
      <c r="C977" s="104"/>
    </row>
    <row r="978" spans="2:3" x14ac:dyDescent="0.2">
      <c r="B978" s="104"/>
      <c r="C978" s="104"/>
    </row>
    <row r="979" spans="2:3" x14ac:dyDescent="0.2">
      <c r="B979" s="104"/>
      <c r="C979" s="104"/>
    </row>
    <row r="980" spans="2:3" x14ac:dyDescent="0.2">
      <c r="B980" s="104"/>
      <c r="C980" s="104"/>
    </row>
    <row r="981" spans="2:3" x14ac:dyDescent="0.2">
      <c r="B981" s="104"/>
      <c r="C981" s="104"/>
    </row>
    <row r="982" spans="2:3" x14ac:dyDescent="0.2">
      <c r="B982" s="104"/>
      <c r="C982" s="104"/>
    </row>
    <row r="983" spans="2:3" x14ac:dyDescent="0.2">
      <c r="B983" s="104"/>
      <c r="C983" s="104"/>
    </row>
    <row r="984" spans="2:3" x14ac:dyDescent="0.2">
      <c r="B984" s="104"/>
      <c r="C984" s="104"/>
    </row>
    <row r="985" spans="2:3" x14ac:dyDescent="0.2">
      <c r="B985" s="104"/>
      <c r="C985" s="104"/>
    </row>
    <row r="986" spans="2:3" x14ac:dyDescent="0.2">
      <c r="B986" s="104"/>
      <c r="C986" s="104"/>
    </row>
    <row r="987" spans="2:3" x14ac:dyDescent="0.2">
      <c r="B987" s="104"/>
      <c r="C987" s="104"/>
    </row>
    <row r="988" spans="2:3" x14ac:dyDescent="0.2">
      <c r="B988" s="104"/>
      <c r="C988" s="104"/>
    </row>
    <row r="989" spans="2:3" x14ac:dyDescent="0.2">
      <c r="B989" s="104"/>
      <c r="C989" s="104"/>
    </row>
    <row r="990" spans="2:3" x14ac:dyDescent="0.2">
      <c r="B990" s="104"/>
      <c r="C990" s="104"/>
    </row>
    <row r="991" spans="2:3" x14ac:dyDescent="0.2">
      <c r="B991" s="104"/>
      <c r="C991" s="104"/>
    </row>
    <row r="992" spans="2:3" x14ac:dyDescent="0.2">
      <c r="B992" s="104"/>
      <c r="C992" s="104"/>
    </row>
    <row r="993" spans="2:3" x14ac:dyDescent="0.2">
      <c r="B993" s="104"/>
      <c r="C993" s="104"/>
    </row>
    <row r="994" spans="2:3" x14ac:dyDescent="0.2">
      <c r="B994" s="104"/>
      <c r="C994" s="104"/>
    </row>
    <row r="995" spans="2:3" x14ac:dyDescent="0.2">
      <c r="B995" s="104"/>
      <c r="C995" s="104"/>
    </row>
    <row r="996" spans="2:3" x14ac:dyDescent="0.2">
      <c r="B996" s="104"/>
      <c r="C996" s="104"/>
    </row>
    <row r="997" spans="2:3" x14ac:dyDescent="0.2">
      <c r="B997" s="104"/>
      <c r="C997" s="104"/>
    </row>
    <row r="998" spans="2:3" x14ac:dyDescent="0.2">
      <c r="B998" s="104"/>
      <c r="C998" s="104"/>
    </row>
    <row r="999" spans="2:3" x14ac:dyDescent="0.2">
      <c r="B999" s="104"/>
      <c r="C999" s="104"/>
    </row>
    <row r="1000" spans="2:3" x14ac:dyDescent="0.2">
      <c r="B1000" s="104"/>
      <c r="C1000" s="104"/>
    </row>
    <row r="1001" spans="2:3" x14ac:dyDescent="0.2">
      <c r="B1001" s="104"/>
      <c r="C1001" s="104"/>
    </row>
    <row r="1002" spans="2:3" x14ac:dyDescent="0.2">
      <c r="B1002" s="104"/>
      <c r="C1002" s="104"/>
    </row>
    <row r="1003" spans="2:3" x14ac:dyDescent="0.2">
      <c r="B1003" s="104"/>
      <c r="C1003" s="104"/>
    </row>
    <row r="1004" spans="2:3" x14ac:dyDescent="0.2">
      <c r="B1004" s="104"/>
      <c r="C1004" s="104"/>
    </row>
    <row r="1005" spans="2:3" x14ac:dyDescent="0.2">
      <c r="B1005" s="104"/>
      <c r="C1005" s="104"/>
    </row>
    <row r="1006" spans="2:3" x14ac:dyDescent="0.2">
      <c r="B1006" s="104"/>
      <c r="C1006" s="104"/>
    </row>
    <row r="1007" spans="2:3" x14ac:dyDescent="0.2">
      <c r="B1007" s="104"/>
      <c r="C1007" s="104"/>
    </row>
    <row r="1008" spans="2:3" x14ac:dyDescent="0.2">
      <c r="B1008" s="104"/>
      <c r="C1008" s="104"/>
    </row>
    <row r="1009" spans="2:3" x14ac:dyDescent="0.2">
      <c r="B1009" s="104"/>
      <c r="C1009" s="104"/>
    </row>
    <row r="1010" spans="2:3" x14ac:dyDescent="0.2">
      <c r="B1010" s="104"/>
      <c r="C1010" s="104"/>
    </row>
    <row r="1011" spans="2:3" x14ac:dyDescent="0.2">
      <c r="B1011" s="104"/>
      <c r="C1011" s="104"/>
    </row>
    <row r="1012" spans="2:3" x14ac:dyDescent="0.2">
      <c r="B1012" s="104"/>
      <c r="C1012" s="104"/>
    </row>
    <row r="1013" spans="2:3" x14ac:dyDescent="0.2">
      <c r="B1013" s="104"/>
      <c r="C1013" s="104"/>
    </row>
    <row r="1014" spans="2:3" x14ac:dyDescent="0.2">
      <c r="B1014" s="104"/>
      <c r="C1014" s="104"/>
    </row>
    <row r="1015" spans="2:3" x14ac:dyDescent="0.2">
      <c r="B1015" s="104"/>
      <c r="C1015" s="104"/>
    </row>
    <row r="1016" spans="2:3" x14ac:dyDescent="0.2">
      <c r="B1016" s="104"/>
      <c r="C1016" s="104"/>
    </row>
    <row r="1017" spans="2:3" x14ac:dyDescent="0.2">
      <c r="B1017" s="104"/>
      <c r="C1017" s="104"/>
    </row>
    <row r="1018" spans="2:3" x14ac:dyDescent="0.2">
      <c r="B1018" s="104"/>
      <c r="C1018" s="104"/>
    </row>
    <row r="1019" spans="2:3" x14ac:dyDescent="0.2">
      <c r="B1019" s="104"/>
      <c r="C1019" s="104"/>
    </row>
    <row r="1020" spans="2:3" x14ac:dyDescent="0.2">
      <c r="B1020" s="104"/>
      <c r="C1020" s="104"/>
    </row>
    <row r="1021" spans="2:3" x14ac:dyDescent="0.2">
      <c r="B1021" s="104"/>
      <c r="C1021" s="104"/>
    </row>
    <row r="1022" spans="2:3" x14ac:dyDescent="0.2">
      <c r="B1022" s="104"/>
      <c r="C1022" s="104"/>
    </row>
    <row r="1023" spans="2:3" x14ac:dyDescent="0.2">
      <c r="B1023" s="104"/>
      <c r="C1023" s="104"/>
    </row>
    <row r="1024" spans="2:3" x14ac:dyDescent="0.2">
      <c r="B1024" s="104"/>
      <c r="C1024" s="104"/>
    </row>
    <row r="1025" spans="2:3" x14ac:dyDescent="0.2">
      <c r="B1025" s="104"/>
      <c r="C1025" s="104"/>
    </row>
    <row r="1026" spans="2:3" x14ac:dyDescent="0.2">
      <c r="B1026" s="104"/>
      <c r="C1026" s="104"/>
    </row>
    <row r="1027" spans="2:3" x14ac:dyDescent="0.2">
      <c r="B1027" s="104"/>
      <c r="C1027" s="104"/>
    </row>
    <row r="1028" spans="2:3" x14ac:dyDescent="0.2">
      <c r="B1028" s="104"/>
      <c r="C1028" s="104"/>
    </row>
    <row r="1029" spans="2:3" x14ac:dyDescent="0.2">
      <c r="B1029" s="104"/>
      <c r="C1029" s="104"/>
    </row>
    <row r="1030" spans="2:3" x14ac:dyDescent="0.2">
      <c r="B1030" s="104"/>
      <c r="C1030" s="104"/>
    </row>
    <row r="1031" spans="2:3" x14ac:dyDescent="0.2">
      <c r="B1031" s="104"/>
      <c r="C1031" s="104"/>
    </row>
    <row r="1032" spans="2:3" x14ac:dyDescent="0.2">
      <c r="B1032" s="104"/>
      <c r="C1032" s="104"/>
    </row>
    <row r="1033" spans="2:3" x14ac:dyDescent="0.2">
      <c r="B1033" s="104"/>
      <c r="C1033" s="104"/>
    </row>
    <row r="1034" spans="2:3" x14ac:dyDescent="0.2">
      <c r="B1034" s="104"/>
      <c r="C1034" s="104"/>
    </row>
    <row r="1035" spans="2:3" x14ac:dyDescent="0.2">
      <c r="B1035" s="104"/>
      <c r="C1035" s="104"/>
    </row>
    <row r="1036" spans="2:3" x14ac:dyDescent="0.2">
      <c r="B1036" s="104"/>
      <c r="C1036" s="104"/>
    </row>
    <row r="1037" spans="2:3" x14ac:dyDescent="0.2">
      <c r="B1037" s="104"/>
      <c r="C1037" s="104"/>
    </row>
    <row r="1038" spans="2:3" x14ac:dyDescent="0.2">
      <c r="B1038" s="104"/>
      <c r="C1038" s="104"/>
    </row>
    <row r="1039" spans="2:3" x14ac:dyDescent="0.2">
      <c r="B1039" s="104"/>
      <c r="C1039" s="104"/>
    </row>
    <row r="1040" spans="2:3" x14ac:dyDescent="0.2">
      <c r="B1040" s="104"/>
      <c r="C1040" s="104"/>
    </row>
    <row r="1041" spans="2:3" x14ac:dyDescent="0.2">
      <c r="B1041" s="104"/>
      <c r="C1041" s="104"/>
    </row>
    <row r="1042" spans="2:3" x14ac:dyDescent="0.2">
      <c r="B1042" s="104"/>
      <c r="C1042" s="104"/>
    </row>
    <row r="1043" spans="2:3" x14ac:dyDescent="0.2">
      <c r="B1043" s="104"/>
      <c r="C1043" s="104"/>
    </row>
    <row r="1044" spans="2:3" x14ac:dyDescent="0.2">
      <c r="B1044" s="104"/>
      <c r="C1044" s="104"/>
    </row>
    <row r="1045" spans="2:3" x14ac:dyDescent="0.2">
      <c r="B1045" s="104"/>
      <c r="C1045" s="104"/>
    </row>
    <row r="1046" spans="2:3" x14ac:dyDescent="0.2">
      <c r="B1046" s="104"/>
      <c r="C1046" s="104"/>
    </row>
    <row r="1047" spans="2:3" x14ac:dyDescent="0.2">
      <c r="B1047" s="104"/>
      <c r="C1047" s="104"/>
    </row>
    <row r="1048" spans="2:3" x14ac:dyDescent="0.2">
      <c r="B1048" s="104"/>
      <c r="C1048" s="104"/>
    </row>
    <row r="1049" spans="2:3" x14ac:dyDescent="0.2">
      <c r="B1049" s="104"/>
      <c r="C1049" s="104"/>
    </row>
    <row r="1050" spans="2:3" x14ac:dyDescent="0.2">
      <c r="B1050" s="104"/>
      <c r="C1050" s="104"/>
    </row>
    <row r="1051" spans="2:3" x14ac:dyDescent="0.2">
      <c r="B1051" s="104"/>
      <c r="C1051" s="104"/>
    </row>
    <row r="1052" spans="2:3" x14ac:dyDescent="0.2">
      <c r="B1052" s="104"/>
      <c r="C1052" s="104"/>
    </row>
    <row r="1053" spans="2:3" x14ac:dyDescent="0.2">
      <c r="B1053" s="104"/>
      <c r="C1053" s="104"/>
    </row>
    <row r="1054" spans="2:3" x14ac:dyDescent="0.2">
      <c r="B1054" s="104"/>
      <c r="C1054" s="104"/>
    </row>
    <row r="1055" spans="2:3" x14ac:dyDescent="0.2">
      <c r="B1055" s="104"/>
      <c r="C1055" s="104"/>
    </row>
    <row r="1056" spans="2:3" x14ac:dyDescent="0.2">
      <c r="B1056" s="104"/>
      <c r="C1056" s="104"/>
    </row>
    <row r="1057" spans="2:3" x14ac:dyDescent="0.2">
      <c r="B1057" s="104"/>
      <c r="C1057" s="104"/>
    </row>
    <row r="1058" spans="2:3" x14ac:dyDescent="0.2">
      <c r="B1058" s="104"/>
      <c r="C1058" s="104"/>
    </row>
    <row r="1059" spans="2:3" x14ac:dyDescent="0.2">
      <c r="B1059" s="104"/>
      <c r="C1059" s="104"/>
    </row>
    <row r="1060" spans="2:3" x14ac:dyDescent="0.2">
      <c r="B1060" s="104"/>
      <c r="C1060" s="104"/>
    </row>
    <row r="1061" spans="2:3" x14ac:dyDescent="0.2">
      <c r="B1061" s="104"/>
      <c r="C1061" s="104"/>
    </row>
    <row r="1062" spans="2:3" x14ac:dyDescent="0.2">
      <c r="B1062" s="104"/>
      <c r="C1062" s="104"/>
    </row>
    <row r="1063" spans="2:3" x14ac:dyDescent="0.2">
      <c r="B1063" s="104"/>
      <c r="C1063" s="104"/>
    </row>
    <row r="1064" spans="2:3" x14ac:dyDescent="0.2">
      <c r="B1064" s="104"/>
      <c r="C1064" s="104"/>
    </row>
    <row r="1065" spans="2:3" x14ac:dyDescent="0.2">
      <c r="B1065" s="104"/>
      <c r="C1065" s="104"/>
    </row>
    <row r="1066" spans="2:3" x14ac:dyDescent="0.2">
      <c r="B1066" s="104"/>
      <c r="C1066" s="104"/>
    </row>
    <row r="1067" spans="2:3" x14ac:dyDescent="0.2">
      <c r="B1067" s="104"/>
      <c r="C1067" s="104"/>
    </row>
    <row r="1068" spans="2:3" x14ac:dyDescent="0.2">
      <c r="B1068" s="104"/>
      <c r="C1068" s="104"/>
    </row>
    <row r="1069" spans="2:3" x14ac:dyDescent="0.2">
      <c r="B1069" s="104"/>
      <c r="C1069" s="104"/>
    </row>
    <row r="1070" spans="2:3" x14ac:dyDescent="0.2">
      <c r="B1070" s="104"/>
      <c r="C1070" s="104"/>
    </row>
    <row r="1071" spans="2:3" x14ac:dyDescent="0.2">
      <c r="B1071" s="104"/>
      <c r="C1071" s="104"/>
    </row>
    <row r="1072" spans="2:3" x14ac:dyDescent="0.2">
      <c r="B1072" s="104"/>
      <c r="C1072" s="104"/>
    </row>
    <row r="1073" spans="2:3" x14ac:dyDescent="0.2">
      <c r="B1073" s="104"/>
      <c r="C1073" s="104"/>
    </row>
    <row r="1074" spans="2:3" x14ac:dyDescent="0.2">
      <c r="B1074" s="104"/>
      <c r="C1074" s="104"/>
    </row>
    <row r="1075" spans="2:3" x14ac:dyDescent="0.2">
      <c r="B1075" s="104"/>
      <c r="C1075" s="104"/>
    </row>
    <row r="1076" spans="2:3" x14ac:dyDescent="0.2">
      <c r="B1076" s="104"/>
      <c r="C1076" s="104"/>
    </row>
    <row r="1077" spans="2:3" x14ac:dyDescent="0.2">
      <c r="B1077" s="104"/>
      <c r="C1077" s="104"/>
    </row>
    <row r="1078" spans="2:3" x14ac:dyDescent="0.2">
      <c r="B1078" s="104"/>
      <c r="C1078" s="104"/>
    </row>
    <row r="1079" spans="2:3" x14ac:dyDescent="0.2">
      <c r="B1079" s="104"/>
      <c r="C1079" s="104"/>
    </row>
    <row r="1080" spans="2:3" x14ac:dyDescent="0.2">
      <c r="B1080" s="104"/>
      <c r="C1080" s="104"/>
    </row>
    <row r="1081" spans="2:3" x14ac:dyDescent="0.2">
      <c r="B1081" s="104"/>
      <c r="C1081" s="104"/>
    </row>
    <row r="1082" spans="2:3" x14ac:dyDescent="0.2">
      <c r="B1082" s="104"/>
      <c r="C1082" s="104"/>
    </row>
    <row r="1083" spans="2:3" x14ac:dyDescent="0.2">
      <c r="B1083" s="104"/>
      <c r="C1083" s="104"/>
    </row>
    <row r="1084" spans="2:3" x14ac:dyDescent="0.2">
      <c r="B1084" s="104"/>
      <c r="C1084" s="104"/>
    </row>
    <row r="1085" spans="2:3" x14ac:dyDescent="0.2">
      <c r="B1085" s="104"/>
      <c r="C1085" s="104"/>
    </row>
    <row r="1086" spans="2:3" x14ac:dyDescent="0.2">
      <c r="B1086" s="104"/>
      <c r="C1086" s="104"/>
    </row>
    <row r="1087" spans="2:3" x14ac:dyDescent="0.2">
      <c r="B1087" s="104"/>
      <c r="C1087" s="104"/>
    </row>
    <row r="1088" spans="2:3" x14ac:dyDescent="0.2">
      <c r="B1088" s="104"/>
      <c r="C1088" s="104"/>
    </row>
    <row r="1089" spans="2:3" x14ac:dyDescent="0.2">
      <c r="B1089" s="104"/>
      <c r="C1089" s="104"/>
    </row>
    <row r="1090" spans="2:3" x14ac:dyDescent="0.2">
      <c r="B1090" s="104"/>
      <c r="C1090" s="104"/>
    </row>
    <row r="1091" spans="2:3" x14ac:dyDescent="0.2">
      <c r="B1091" s="104"/>
      <c r="C1091" s="104"/>
    </row>
    <row r="1092" spans="2:3" x14ac:dyDescent="0.2">
      <c r="B1092" s="104"/>
      <c r="C1092" s="104"/>
    </row>
    <row r="1093" spans="2:3" x14ac:dyDescent="0.2">
      <c r="B1093" s="104"/>
      <c r="C1093" s="104"/>
    </row>
    <row r="1094" spans="2:3" x14ac:dyDescent="0.2">
      <c r="B1094" s="104"/>
      <c r="C1094" s="104"/>
    </row>
    <row r="1095" spans="2:3" x14ac:dyDescent="0.2">
      <c r="B1095" s="104"/>
      <c r="C1095" s="104"/>
    </row>
    <row r="1096" spans="2:3" x14ac:dyDescent="0.2">
      <c r="B1096" s="104"/>
      <c r="C1096" s="104"/>
    </row>
    <row r="1097" spans="2:3" x14ac:dyDescent="0.2">
      <c r="B1097" s="104"/>
      <c r="C1097" s="104"/>
    </row>
    <row r="1098" spans="2:3" x14ac:dyDescent="0.2">
      <c r="B1098" s="104"/>
      <c r="C1098" s="104"/>
    </row>
    <row r="1099" spans="2:3" x14ac:dyDescent="0.2">
      <c r="B1099" s="104"/>
      <c r="C1099" s="104"/>
    </row>
    <row r="1100" spans="2:3" x14ac:dyDescent="0.2">
      <c r="B1100" s="104"/>
      <c r="C1100" s="104"/>
    </row>
    <row r="1101" spans="2:3" x14ac:dyDescent="0.2">
      <c r="B1101" s="104"/>
      <c r="C1101" s="104"/>
    </row>
    <row r="1102" spans="2:3" x14ac:dyDescent="0.2">
      <c r="B1102" s="104"/>
      <c r="C1102" s="104"/>
    </row>
    <row r="1103" spans="2:3" x14ac:dyDescent="0.2">
      <c r="B1103" s="104"/>
      <c r="C1103" s="104"/>
    </row>
    <row r="1104" spans="2:3" x14ac:dyDescent="0.2">
      <c r="B1104" s="104"/>
      <c r="C1104" s="104"/>
    </row>
    <row r="1105" spans="2:3" x14ac:dyDescent="0.2">
      <c r="B1105" s="104"/>
      <c r="C1105" s="104"/>
    </row>
    <row r="1106" spans="2:3" x14ac:dyDescent="0.2">
      <c r="B1106" s="104"/>
      <c r="C1106" s="104"/>
    </row>
    <row r="1107" spans="2:3" x14ac:dyDescent="0.2">
      <c r="B1107" s="104"/>
      <c r="C1107" s="104"/>
    </row>
    <row r="1108" spans="2:3" x14ac:dyDescent="0.2">
      <c r="B1108" s="104"/>
      <c r="C1108" s="104"/>
    </row>
    <row r="1109" spans="2:3" x14ac:dyDescent="0.2">
      <c r="B1109" s="104"/>
      <c r="C1109" s="104"/>
    </row>
    <row r="1110" spans="2:3" x14ac:dyDescent="0.2">
      <c r="B1110" s="104"/>
      <c r="C1110" s="104"/>
    </row>
    <row r="1111" spans="2:3" x14ac:dyDescent="0.2">
      <c r="B1111" s="104"/>
      <c r="C1111" s="104"/>
    </row>
    <row r="1112" spans="2:3" x14ac:dyDescent="0.2">
      <c r="B1112" s="104"/>
      <c r="C1112" s="104"/>
    </row>
    <row r="1113" spans="2:3" x14ac:dyDescent="0.2">
      <c r="B1113" s="104"/>
      <c r="C1113" s="104"/>
    </row>
    <row r="1114" spans="2:3" x14ac:dyDescent="0.2">
      <c r="B1114" s="104"/>
      <c r="C1114" s="104"/>
    </row>
    <row r="1115" spans="2:3" x14ac:dyDescent="0.2">
      <c r="B1115" s="104"/>
      <c r="C1115" s="104"/>
    </row>
    <row r="1116" spans="2:3" x14ac:dyDescent="0.2">
      <c r="B1116" s="104"/>
      <c r="C1116" s="104"/>
    </row>
    <row r="1117" spans="2:3" x14ac:dyDescent="0.2">
      <c r="B1117" s="104"/>
      <c r="C1117" s="104"/>
    </row>
    <row r="1118" spans="2:3" x14ac:dyDescent="0.2">
      <c r="B1118" s="104"/>
      <c r="C1118" s="104"/>
    </row>
    <row r="1119" spans="2:3" x14ac:dyDescent="0.2">
      <c r="B1119" s="104"/>
      <c r="C1119" s="104"/>
    </row>
    <row r="1120" spans="2:3" x14ac:dyDescent="0.2">
      <c r="B1120" s="104"/>
      <c r="C1120" s="104"/>
    </row>
    <row r="1121" spans="2:3" x14ac:dyDescent="0.2">
      <c r="B1121" s="104"/>
      <c r="C1121" s="104"/>
    </row>
    <row r="1122" spans="2:3" x14ac:dyDescent="0.2">
      <c r="B1122" s="104"/>
      <c r="C1122" s="104"/>
    </row>
    <row r="1123" spans="2:3" x14ac:dyDescent="0.2">
      <c r="B1123" s="104"/>
      <c r="C1123" s="104"/>
    </row>
    <row r="1124" spans="2:3" x14ac:dyDescent="0.2">
      <c r="B1124" s="104"/>
      <c r="C1124" s="104"/>
    </row>
    <row r="1125" spans="2:3" x14ac:dyDescent="0.2">
      <c r="B1125" s="104"/>
      <c r="C1125" s="104"/>
    </row>
    <row r="1126" spans="2:3" x14ac:dyDescent="0.2">
      <c r="B1126" s="104"/>
      <c r="C1126" s="104"/>
    </row>
    <row r="1127" spans="2:3" x14ac:dyDescent="0.2">
      <c r="B1127" s="104"/>
      <c r="C1127" s="104"/>
    </row>
    <row r="1128" spans="2:3" x14ac:dyDescent="0.2">
      <c r="B1128" s="104"/>
      <c r="C1128" s="104"/>
    </row>
    <row r="1129" spans="2:3" x14ac:dyDescent="0.2">
      <c r="B1129" s="104"/>
      <c r="C1129" s="104"/>
    </row>
    <row r="1130" spans="2:3" x14ac:dyDescent="0.2">
      <c r="B1130" s="104"/>
      <c r="C1130" s="104"/>
    </row>
    <row r="1131" spans="2:3" x14ac:dyDescent="0.2">
      <c r="B1131" s="104"/>
      <c r="C1131" s="104"/>
    </row>
    <row r="1132" spans="2:3" x14ac:dyDescent="0.2">
      <c r="B1132" s="104"/>
      <c r="C1132" s="104"/>
    </row>
    <row r="1133" spans="2:3" x14ac:dyDescent="0.2">
      <c r="B1133" s="104"/>
      <c r="C1133" s="104"/>
    </row>
    <row r="1134" spans="2:3" x14ac:dyDescent="0.2">
      <c r="B1134" s="104"/>
      <c r="C1134" s="104"/>
    </row>
    <row r="1135" spans="2:3" x14ac:dyDescent="0.2">
      <c r="B1135" s="104"/>
      <c r="C1135" s="104"/>
    </row>
    <row r="1136" spans="2:3" x14ac:dyDescent="0.2">
      <c r="B1136" s="104"/>
      <c r="C1136" s="104"/>
    </row>
    <row r="1137" spans="2:3" x14ac:dyDescent="0.2">
      <c r="B1137" s="104"/>
      <c r="C1137" s="104"/>
    </row>
    <row r="1138" spans="2:3" x14ac:dyDescent="0.2">
      <c r="B1138" s="104"/>
      <c r="C1138" s="104"/>
    </row>
    <row r="1139" spans="2:3" x14ac:dyDescent="0.2">
      <c r="B1139" s="104"/>
      <c r="C1139" s="104"/>
    </row>
    <row r="1140" spans="2:3" x14ac:dyDescent="0.2">
      <c r="B1140" s="104"/>
      <c r="C1140" s="104"/>
    </row>
    <row r="1141" spans="2:3" x14ac:dyDescent="0.2">
      <c r="B1141" s="104"/>
      <c r="C1141" s="104"/>
    </row>
    <row r="1142" spans="2:3" x14ac:dyDescent="0.2">
      <c r="B1142" s="104"/>
      <c r="C1142" s="104"/>
    </row>
    <row r="1143" spans="2:3" x14ac:dyDescent="0.2">
      <c r="B1143" s="104"/>
      <c r="C1143" s="104"/>
    </row>
    <row r="1144" spans="2:3" x14ac:dyDescent="0.2">
      <c r="B1144" s="104"/>
      <c r="C1144" s="104"/>
    </row>
    <row r="1145" spans="2:3" x14ac:dyDescent="0.2">
      <c r="B1145" s="104"/>
      <c r="C1145" s="104"/>
    </row>
    <row r="1146" spans="2:3" x14ac:dyDescent="0.2">
      <c r="B1146" s="104"/>
      <c r="C1146" s="104"/>
    </row>
    <row r="1147" spans="2:3" x14ac:dyDescent="0.2">
      <c r="B1147" s="104"/>
      <c r="C1147" s="104"/>
    </row>
    <row r="1148" spans="2:3" x14ac:dyDescent="0.2">
      <c r="B1148" s="104"/>
      <c r="C1148" s="104"/>
    </row>
    <row r="1149" spans="2:3" x14ac:dyDescent="0.2">
      <c r="B1149" s="104"/>
      <c r="C1149" s="104"/>
    </row>
    <row r="1150" spans="2:3" x14ac:dyDescent="0.2">
      <c r="B1150" s="104"/>
      <c r="C1150" s="104"/>
    </row>
    <row r="1151" spans="2:3" x14ac:dyDescent="0.2">
      <c r="B1151" s="104"/>
      <c r="C1151" s="104"/>
    </row>
    <row r="1152" spans="2:3" x14ac:dyDescent="0.2">
      <c r="B1152" s="104"/>
      <c r="C1152" s="104"/>
    </row>
    <row r="1153" spans="2:3" x14ac:dyDescent="0.2">
      <c r="B1153" s="104"/>
      <c r="C1153" s="104"/>
    </row>
    <row r="1154" spans="2:3" x14ac:dyDescent="0.2">
      <c r="B1154" s="104"/>
      <c r="C1154" s="104"/>
    </row>
    <row r="1155" spans="2:3" x14ac:dyDescent="0.2">
      <c r="B1155" s="104"/>
      <c r="C1155" s="104"/>
    </row>
    <row r="1156" spans="2:3" x14ac:dyDescent="0.2">
      <c r="B1156" s="104"/>
      <c r="C1156" s="104"/>
    </row>
    <row r="1157" spans="2:3" x14ac:dyDescent="0.2">
      <c r="B1157" s="104"/>
      <c r="C1157" s="104"/>
    </row>
    <row r="1158" spans="2:3" x14ac:dyDescent="0.2">
      <c r="B1158" s="104"/>
      <c r="C1158" s="104"/>
    </row>
    <row r="1159" spans="2:3" x14ac:dyDescent="0.2">
      <c r="B1159" s="104"/>
      <c r="C1159" s="104"/>
    </row>
    <row r="1160" spans="2:3" x14ac:dyDescent="0.2">
      <c r="B1160" s="104"/>
      <c r="C1160" s="104"/>
    </row>
    <row r="1161" spans="2:3" x14ac:dyDescent="0.2">
      <c r="B1161" s="104"/>
      <c r="C1161" s="104"/>
    </row>
    <row r="1162" spans="2:3" x14ac:dyDescent="0.2">
      <c r="B1162" s="104"/>
      <c r="C1162" s="104"/>
    </row>
    <row r="1163" spans="2:3" x14ac:dyDescent="0.2">
      <c r="B1163" s="104"/>
      <c r="C1163" s="104"/>
    </row>
    <row r="1164" spans="2:3" x14ac:dyDescent="0.2">
      <c r="B1164" s="104"/>
      <c r="C1164" s="104"/>
    </row>
    <row r="1165" spans="2:3" x14ac:dyDescent="0.2">
      <c r="B1165" s="104"/>
      <c r="C1165" s="104"/>
    </row>
    <row r="1166" spans="2:3" x14ac:dyDescent="0.2">
      <c r="B1166" s="104"/>
      <c r="C1166" s="104"/>
    </row>
    <row r="1167" spans="2:3" x14ac:dyDescent="0.2">
      <c r="B1167" s="104"/>
      <c r="C1167" s="104"/>
    </row>
    <row r="1168" spans="2:3" x14ac:dyDescent="0.2">
      <c r="B1168" s="104"/>
      <c r="C1168" s="104"/>
    </row>
    <row r="1169" spans="2:3" x14ac:dyDescent="0.2">
      <c r="B1169" s="104"/>
      <c r="C1169" s="104"/>
    </row>
    <row r="1170" spans="2:3" x14ac:dyDescent="0.2">
      <c r="B1170" s="104"/>
      <c r="C1170" s="104"/>
    </row>
    <row r="1171" spans="2:3" x14ac:dyDescent="0.2">
      <c r="B1171" s="104"/>
      <c r="C1171" s="104"/>
    </row>
    <row r="1172" spans="2:3" x14ac:dyDescent="0.2">
      <c r="B1172" s="104"/>
      <c r="C1172" s="104"/>
    </row>
    <row r="1173" spans="2:3" x14ac:dyDescent="0.2">
      <c r="B1173" s="104"/>
      <c r="C1173" s="104"/>
    </row>
    <row r="1174" spans="2:3" x14ac:dyDescent="0.2">
      <c r="B1174" s="104"/>
      <c r="C1174" s="104"/>
    </row>
    <row r="1175" spans="2:3" x14ac:dyDescent="0.2">
      <c r="B1175" s="104"/>
      <c r="C1175" s="104"/>
    </row>
    <row r="1176" spans="2:3" x14ac:dyDescent="0.2">
      <c r="B1176" s="104"/>
      <c r="C1176" s="104"/>
    </row>
    <row r="1177" spans="2:3" x14ac:dyDescent="0.2">
      <c r="B1177" s="104"/>
      <c r="C1177" s="104"/>
    </row>
    <row r="1178" spans="2:3" x14ac:dyDescent="0.2">
      <c r="B1178" s="104"/>
      <c r="C1178" s="104"/>
    </row>
    <row r="1179" spans="2:3" x14ac:dyDescent="0.2">
      <c r="B1179" s="104"/>
      <c r="C1179" s="104"/>
    </row>
    <row r="1180" spans="2:3" x14ac:dyDescent="0.2">
      <c r="B1180" s="104"/>
      <c r="C1180" s="104"/>
    </row>
    <row r="1181" spans="2:3" x14ac:dyDescent="0.2">
      <c r="B1181" s="104"/>
      <c r="C1181" s="104"/>
    </row>
    <row r="1182" spans="2:3" x14ac:dyDescent="0.2">
      <c r="B1182" s="104"/>
      <c r="C1182" s="104"/>
    </row>
    <row r="1183" spans="2:3" x14ac:dyDescent="0.2">
      <c r="B1183" s="104"/>
      <c r="C1183" s="104"/>
    </row>
    <row r="1184" spans="2:3" x14ac:dyDescent="0.2">
      <c r="B1184" s="104"/>
      <c r="C1184" s="104"/>
    </row>
    <row r="1185" spans="2:3" x14ac:dyDescent="0.2">
      <c r="B1185" s="104"/>
      <c r="C1185" s="104"/>
    </row>
    <row r="1186" spans="2:3" x14ac:dyDescent="0.2">
      <c r="B1186" s="104"/>
      <c r="C1186" s="104"/>
    </row>
    <row r="1187" spans="2:3" x14ac:dyDescent="0.2">
      <c r="B1187" s="104"/>
      <c r="C1187" s="104"/>
    </row>
    <row r="1188" spans="2:3" x14ac:dyDescent="0.2">
      <c r="B1188" s="104"/>
      <c r="C1188" s="104"/>
    </row>
    <row r="1189" spans="2:3" x14ac:dyDescent="0.2">
      <c r="B1189" s="104"/>
      <c r="C1189" s="104"/>
    </row>
    <row r="1190" spans="2:3" x14ac:dyDescent="0.2">
      <c r="B1190" s="104"/>
      <c r="C1190" s="104"/>
    </row>
    <row r="1191" spans="2:3" x14ac:dyDescent="0.2">
      <c r="B1191" s="104"/>
      <c r="C1191" s="104"/>
    </row>
    <row r="1192" spans="2:3" x14ac:dyDescent="0.2">
      <c r="B1192" s="104"/>
      <c r="C1192" s="104"/>
    </row>
    <row r="1193" spans="2:3" x14ac:dyDescent="0.2">
      <c r="B1193" s="104"/>
      <c r="C1193" s="104"/>
    </row>
    <row r="1194" spans="2:3" x14ac:dyDescent="0.2">
      <c r="B1194" s="104"/>
      <c r="C1194" s="104"/>
    </row>
    <row r="1195" spans="2:3" x14ac:dyDescent="0.2">
      <c r="B1195" s="104"/>
      <c r="C1195" s="104"/>
    </row>
    <row r="1196" spans="2:3" x14ac:dyDescent="0.2">
      <c r="B1196" s="104"/>
      <c r="C1196" s="104"/>
    </row>
    <row r="1197" spans="2:3" x14ac:dyDescent="0.2">
      <c r="B1197" s="104"/>
      <c r="C1197" s="104"/>
    </row>
    <row r="1198" spans="2:3" x14ac:dyDescent="0.2">
      <c r="B1198" s="104"/>
      <c r="C1198" s="104"/>
    </row>
    <row r="1199" spans="2:3" x14ac:dyDescent="0.2">
      <c r="B1199" s="104"/>
      <c r="C1199" s="104"/>
    </row>
    <row r="1200" spans="2:3" x14ac:dyDescent="0.2">
      <c r="B1200" s="104"/>
      <c r="C1200" s="104"/>
    </row>
    <row r="1201" spans="2:3" x14ac:dyDescent="0.2">
      <c r="B1201" s="104"/>
      <c r="C1201" s="104"/>
    </row>
    <row r="1202" spans="2:3" x14ac:dyDescent="0.2">
      <c r="B1202" s="104"/>
      <c r="C1202" s="104"/>
    </row>
    <row r="1203" spans="2:3" x14ac:dyDescent="0.2">
      <c r="B1203" s="104"/>
      <c r="C1203" s="104"/>
    </row>
    <row r="1204" spans="2:3" x14ac:dyDescent="0.2">
      <c r="B1204" s="104"/>
      <c r="C1204" s="104"/>
    </row>
    <row r="1205" spans="2:3" x14ac:dyDescent="0.2">
      <c r="B1205" s="104"/>
      <c r="C1205" s="104"/>
    </row>
    <row r="1206" spans="2:3" x14ac:dyDescent="0.2">
      <c r="B1206" s="104"/>
      <c r="C1206" s="104"/>
    </row>
    <row r="1207" spans="2:3" x14ac:dyDescent="0.2">
      <c r="B1207" s="104"/>
      <c r="C1207" s="104"/>
    </row>
    <row r="1208" spans="2:3" x14ac:dyDescent="0.2">
      <c r="B1208" s="104"/>
      <c r="C1208" s="104"/>
    </row>
    <row r="1209" spans="2:3" x14ac:dyDescent="0.2">
      <c r="B1209" s="104"/>
      <c r="C1209" s="104"/>
    </row>
    <row r="1210" spans="2:3" x14ac:dyDescent="0.2">
      <c r="B1210" s="104"/>
      <c r="C1210" s="104"/>
    </row>
    <row r="1211" spans="2:3" x14ac:dyDescent="0.2">
      <c r="B1211" s="104"/>
      <c r="C1211" s="104"/>
    </row>
    <row r="1212" spans="2:3" x14ac:dyDescent="0.2">
      <c r="B1212" s="104"/>
      <c r="C1212" s="104"/>
    </row>
    <row r="1213" spans="2:3" x14ac:dyDescent="0.2">
      <c r="B1213" s="104"/>
      <c r="C1213" s="104"/>
    </row>
    <row r="1214" spans="2:3" x14ac:dyDescent="0.2">
      <c r="B1214" s="104"/>
      <c r="C1214" s="104"/>
    </row>
    <row r="1215" spans="2:3" x14ac:dyDescent="0.2">
      <c r="B1215" s="104"/>
      <c r="C1215" s="104"/>
    </row>
    <row r="1216" spans="2:3" x14ac:dyDescent="0.2">
      <c r="B1216" s="104"/>
      <c r="C1216" s="104"/>
    </row>
    <row r="1217" spans="2:3" x14ac:dyDescent="0.2">
      <c r="B1217" s="104"/>
      <c r="C1217" s="104"/>
    </row>
    <row r="1218" spans="2:3" x14ac:dyDescent="0.2">
      <c r="B1218" s="104"/>
      <c r="C1218" s="104"/>
    </row>
    <row r="1219" spans="2:3" x14ac:dyDescent="0.2">
      <c r="B1219" s="104"/>
      <c r="C1219" s="104"/>
    </row>
    <row r="1220" spans="2:3" x14ac:dyDescent="0.2">
      <c r="B1220" s="104"/>
      <c r="C1220" s="104"/>
    </row>
    <row r="1221" spans="2:3" x14ac:dyDescent="0.2">
      <c r="B1221" s="104"/>
      <c r="C1221" s="104"/>
    </row>
    <row r="1222" spans="2:3" x14ac:dyDescent="0.2">
      <c r="B1222" s="104"/>
      <c r="C1222" s="104"/>
    </row>
    <row r="1223" spans="2:3" x14ac:dyDescent="0.2">
      <c r="B1223" s="104"/>
      <c r="C1223" s="104"/>
    </row>
    <row r="1224" spans="2:3" x14ac:dyDescent="0.2">
      <c r="B1224" s="104"/>
      <c r="C1224" s="104"/>
    </row>
    <row r="1225" spans="2:3" x14ac:dyDescent="0.2">
      <c r="B1225" s="104"/>
      <c r="C1225" s="104"/>
    </row>
    <row r="1226" spans="2:3" x14ac:dyDescent="0.2">
      <c r="B1226" s="104"/>
      <c r="C1226" s="104"/>
    </row>
    <row r="1227" spans="2:3" x14ac:dyDescent="0.2">
      <c r="B1227" s="104"/>
      <c r="C1227" s="104"/>
    </row>
    <row r="1228" spans="2:3" x14ac:dyDescent="0.2">
      <c r="B1228" s="104"/>
      <c r="C1228" s="104"/>
    </row>
    <row r="1229" spans="2:3" x14ac:dyDescent="0.2">
      <c r="B1229" s="104"/>
      <c r="C1229" s="104"/>
    </row>
    <row r="1230" spans="2:3" x14ac:dyDescent="0.2">
      <c r="B1230" s="104"/>
      <c r="C1230" s="104"/>
    </row>
    <row r="1231" spans="2:3" x14ac:dyDescent="0.2">
      <c r="B1231" s="104"/>
      <c r="C1231" s="104"/>
    </row>
    <row r="1232" spans="2:3" x14ac:dyDescent="0.2">
      <c r="B1232" s="104"/>
      <c r="C1232" s="104"/>
    </row>
    <row r="1233" spans="1:7" x14ac:dyDescent="0.2">
      <c r="B1233" s="104"/>
      <c r="C1233" s="104"/>
    </row>
    <row r="1234" spans="1:7" x14ac:dyDescent="0.2">
      <c r="B1234" s="104"/>
      <c r="C1234" s="104"/>
    </row>
    <row r="1235" spans="1:7" x14ac:dyDescent="0.2">
      <c r="B1235" s="104"/>
      <c r="C1235" s="104"/>
    </row>
    <row r="1236" spans="1:7" x14ac:dyDescent="0.2">
      <c r="B1236" s="104"/>
      <c r="C1236" s="104"/>
    </row>
    <row r="1237" spans="1:7" x14ac:dyDescent="0.2">
      <c r="B1237" s="104"/>
      <c r="C1237" s="104"/>
    </row>
    <row r="1238" spans="1:7" x14ac:dyDescent="0.2">
      <c r="B1238" s="104"/>
      <c r="C1238" s="104"/>
    </row>
    <row r="1239" spans="1:7" x14ac:dyDescent="0.2">
      <c r="B1239" s="104"/>
      <c r="C1239" s="104"/>
    </row>
    <row r="1240" spans="1:7" x14ac:dyDescent="0.2">
      <c r="B1240" s="104"/>
      <c r="C1240" s="104"/>
    </row>
    <row r="1241" spans="1:7" x14ac:dyDescent="0.2">
      <c r="B1241" s="104"/>
      <c r="C1241" s="104"/>
    </row>
    <row r="1242" spans="1:7" x14ac:dyDescent="0.2">
      <c r="A1242" s="111"/>
      <c r="E1242" s="47"/>
      <c r="F1242" s="47"/>
      <c r="G1242" s="131"/>
    </row>
    <row r="1243" spans="1:7" x14ac:dyDescent="0.2">
      <c r="A1243" s="111"/>
      <c r="E1243" s="47"/>
      <c r="F1243" s="47"/>
      <c r="G1243" s="131"/>
    </row>
    <row r="1244" spans="1:7" x14ac:dyDescent="0.2">
      <c r="A1244" s="111"/>
      <c r="E1244" s="47"/>
      <c r="F1244" s="47"/>
      <c r="G1244" s="131"/>
    </row>
    <row r="1245" spans="1:7" x14ac:dyDescent="0.2">
      <c r="A1245" s="111"/>
      <c r="E1245" s="47"/>
      <c r="F1245" s="47"/>
    </row>
    <row r="1246" spans="1:7" x14ac:dyDescent="0.2">
      <c r="A1246" s="111"/>
      <c r="E1246" s="47"/>
      <c r="F1246" s="47"/>
    </row>
    <row r="1247" spans="1:7" x14ac:dyDescent="0.2">
      <c r="A1247" s="111"/>
      <c r="E1247" s="47"/>
      <c r="F1247" s="47"/>
      <c r="G1247" s="131"/>
    </row>
    <row r="1248" spans="1:7" x14ac:dyDescent="0.2">
      <c r="A1248" s="111"/>
      <c r="E1248" s="46"/>
    </row>
    <row r="1249" spans="1:6" x14ac:dyDescent="0.2">
      <c r="A1249" s="111"/>
      <c r="F1249" s="46"/>
    </row>
    <row r="1250" spans="1:6" x14ac:dyDescent="0.2">
      <c r="A1250" s="111"/>
    </row>
    <row r="1251" spans="1:6" x14ac:dyDescent="0.2">
      <c r="A1251" s="111"/>
      <c r="E1251" s="46"/>
    </row>
    <row r="1252" spans="1:6" x14ac:dyDescent="0.2">
      <c r="A1252" s="111"/>
      <c r="F1252" s="46"/>
    </row>
    <row r="1253" spans="1:6" x14ac:dyDescent="0.2">
      <c r="A1253" s="111"/>
    </row>
    <row r="1254" spans="1:6" x14ac:dyDescent="0.2">
      <c r="A1254" s="111"/>
      <c r="E1254" s="46"/>
    </row>
    <row r="1255" spans="1:6" x14ac:dyDescent="0.2">
      <c r="A1255" s="111"/>
      <c r="E1255" s="46"/>
    </row>
    <row r="1256" spans="1:6" x14ac:dyDescent="0.2">
      <c r="A1256" s="111"/>
      <c r="E1256" s="46"/>
    </row>
    <row r="1257" spans="1:6" x14ac:dyDescent="0.2">
      <c r="A1257" s="111"/>
      <c r="E1257" s="46"/>
    </row>
    <row r="1258" spans="1:6" x14ac:dyDescent="0.2">
      <c r="A1258" s="111"/>
      <c r="E1258" s="46"/>
    </row>
    <row r="1259" spans="1:6" x14ac:dyDescent="0.2">
      <c r="A1259" s="111"/>
      <c r="E1259" s="46"/>
    </row>
    <row r="1260" spans="1:6" x14ac:dyDescent="0.2">
      <c r="A1260" s="111"/>
      <c r="E1260" s="46"/>
    </row>
    <row r="1261" spans="1:6" x14ac:dyDescent="0.2">
      <c r="A1261" s="111"/>
      <c r="E1261" s="46"/>
    </row>
    <row r="1262" spans="1:6" x14ac:dyDescent="0.2">
      <c r="A1262" s="111"/>
      <c r="E1262" s="46"/>
      <c r="F1262" s="46"/>
    </row>
    <row r="1263" spans="1:6" x14ac:dyDescent="0.2">
      <c r="A1263" s="111"/>
      <c r="F1263" s="46"/>
    </row>
    <row r="1264" spans="1:6" x14ac:dyDescent="0.2">
      <c r="A1264" s="111"/>
      <c r="E1264" s="46"/>
      <c r="F1264" s="46"/>
    </row>
    <row r="1265" spans="1:6" x14ac:dyDescent="0.2">
      <c r="A1265" s="111"/>
      <c r="E1265" s="46"/>
      <c r="F1265" s="46"/>
    </row>
    <row r="1266" spans="1:6" x14ac:dyDescent="0.2">
      <c r="A1266" s="111"/>
      <c r="E1266" s="46"/>
      <c r="F1266" s="46"/>
    </row>
    <row r="1267" spans="1:6" x14ac:dyDescent="0.2">
      <c r="A1267" s="111"/>
      <c r="E1267" s="46"/>
      <c r="F1267" s="46"/>
    </row>
    <row r="1268" spans="1:6" x14ac:dyDescent="0.2">
      <c r="A1268" s="111"/>
      <c r="E1268" s="46"/>
      <c r="F1268" s="46"/>
    </row>
    <row r="1269" spans="1:6" x14ac:dyDescent="0.2">
      <c r="A1269" s="111"/>
      <c r="E1269" s="46"/>
      <c r="F1269" s="46"/>
    </row>
    <row r="1270" spans="1:6" x14ac:dyDescent="0.2">
      <c r="A1270" s="111"/>
      <c r="E1270" s="46"/>
      <c r="F1270" s="46"/>
    </row>
    <row r="1271" spans="1:6" x14ac:dyDescent="0.2">
      <c r="A1271" s="111"/>
      <c r="E1271" s="46"/>
      <c r="F1271" s="46"/>
    </row>
    <row r="1272" spans="1:6" x14ac:dyDescent="0.2">
      <c r="A1272" s="111"/>
      <c r="E1272" s="46"/>
      <c r="F1272" s="46"/>
    </row>
    <row r="1273" spans="1:6" x14ac:dyDescent="0.2">
      <c r="A1273" s="111"/>
      <c r="E1273" s="46"/>
      <c r="F1273" s="46"/>
    </row>
    <row r="1274" spans="1:6" x14ac:dyDescent="0.2">
      <c r="A1274" s="111"/>
      <c r="E1274" s="46"/>
      <c r="F1274" s="46"/>
    </row>
    <row r="1275" spans="1:6" x14ac:dyDescent="0.2">
      <c r="A1275" s="111"/>
      <c r="E1275" s="46"/>
      <c r="F1275" s="46"/>
    </row>
    <row r="1276" spans="1:6" x14ac:dyDescent="0.2">
      <c r="A1276" s="111"/>
      <c r="E1276" s="46"/>
      <c r="F1276" s="46"/>
    </row>
    <row r="1277" spans="1:6" x14ac:dyDescent="0.2">
      <c r="A1277" s="111"/>
      <c r="E1277" s="46"/>
      <c r="F1277" s="46"/>
    </row>
    <row r="1278" spans="1:6" x14ac:dyDescent="0.2">
      <c r="A1278" s="111"/>
      <c r="E1278" s="46"/>
      <c r="F1278" s="46"/>
    </row>
    <row r="1279" spans="1:6" x14ac:dyDescent="0.2">
      <c r="A1279" s="111"/>
      <c r="E1279" s="46"/>
      <c r="F1279" s="46"/>
    </row>
    <row r="1280" spans="1:6" x14ac:dyDescent="0.2">
      <c r="A1280" s="111"/>
    </row>
    <row r="1281" spans="1:6" x14ac:dyDescent="0.2">
      <c r="A1281" s="111"/>
      <c r="E1281" s="46"/>
      <c r="F1281" s="46"/>
    </row>
    <row r="1282" spans="1:6" x14ac:dyDescent="0.2">
      <c r="A1282" s="111"/>
      <c r="E1282" s="46"/>
      <c r="F1282" s="46"/>
    </row>
    <row r="1283" spans="1:6" x14ac:dyDescent="0.2">
      <c r="A1283" s="111"/>
      <c r="E1283" s="46"/>
      <c r="F1283" s="46"/>
    </row>
    <row r="1284" spans="1:6" x14ac:dyDescent="0.2">
      <c r="A1284" s="111"/>
      <c r="E1284" s="46"/>
      <c r="F1284" s="46"/>
    </row>
    <row r="1285" spans="1:6" x14ac:dyDescent="0.2">
      <c r="A1285" s="111"/>
      <c r="E1285" s="46"/>
      <c r="F1285" s="46"/>
    </row>
    <row r="1286" spans="1:6" x14ac:dyDescent="0.2">
      <c r="A1286" s="111"/>
      <c r="E1286" s="46"/>
      <c r="F1286" s="46"/>
    </row>
    <row r="1287" spans="1:6" x14ac:dyDescent="0.2">
      <c r="A1287" s="111"/>
      <c r="E1287" s="46"/>
      <c r="F1287" s="46"/>
    </row>
    <row r="1288" spans="1:6" x14ac:dyDescent="0.2">
      <c r="A1288" s="111"/>
      <c r="E1288" s="46"/>
      <c r="F1288" s="46"/>
    </row>
    <row r="1289" spans="1:6" x14ac:dyDescent="0.2">
      <c r="A1289" s="111"/>
      <c r="E1289" s="46"/>
      <c r="F1289" s="46"/>
    </row>
    <row r="1290" spans="1:6" x14ac:dyDescent="0.2">
      <c r="A1290" s="111"/>
      <c r="E1290" s="46"/>
      <c r="F1290" s="46"/>
    </row>
    <row r="1291" spans="1:6" x14ac:dyDescent="0.2">
      <c r="A1291" s="111"/>
      <c r="E1291" s="46"/>
      <c r="F1291" s="46"/>
    </row>
    <row r="1387" spans="5:9" x14ac:dyDescent="0.2">
      <c r="E1387" s="44"/>
      <c r="F1387" s="44"/>
      <c r="G1387" s="101"/>
      <c r="H1387" s="101"/>
      <c r="I1387" s="101"/>
    </row>
    <row r="1388" spans="5:9" x14ac:dyDescent="0.2">
      <c r="E1388" s="44"/>
      <c r="F1388" s="44"/>
      <c r="G1388" s="101"/>
      <c r="H1388" s="101"/>
      <c r="I1388" s="101"/>
    </row>
    <row r="1389" spans="5:9" x14ac:dyDescent="0.2">
      <c r="E1389" s="44"/>
      <c r="F1389" s="44"/>
      <c r="G1389" s="101"/>
      <c r="H1389" s="101"/>
      <c r="I1389" s="101"/>
    </row>
    <row r="1390" spans="5:9" x14ac:dyDescent="0.2">
      <c r="E1390" s="44"/>
      <c r="F1390" s="44"/>
      <c r="G1390" s="101"/>
      <c r="H1390" s="101"/>
      <c r="I1390" s="101"/>
    </row>
    <row r="1391" spans="5:9" x14ac:dyDescent="0.2">
      <c r="E1391" s="44"/>
      <c r="F1391" s="44"/>
      <c r="G1391" s="101"/>
      <c r="H1391" s="101"/>
      <c r="I1391" s="101"/>
    </row>
    <row r="1392" spans="5:9" x14ac:dyDescent="0.2">
      <c r="E1392" s="44"/>
      <c r="F1392" s="44"/>
      <c r="G1392" s="101"/>
      <c r="H1392" s="101"/>
      <c r="I1392" s="101"/>
    </row>
    <row r="1393" spans="5:9" x14ac:dyDescent="0.2">
      <c r="E1393" s="44"/>
      <c r="F1393" s="44"/>
      <c r="G1393" s="101"/>
      <c r="H1393" s="101"/>
      <c r="I1393" s="101"/>
    </row>
    <row r="1394" spans="5:9" x14ac:dyDescent="0.2">
      <c r="E1394" s="44"/>
      <c r="F1394" s="44"/>
      <c r="G1394" s="101"/>
      <c r="H1394" s="101"/>
      <c r="I1394" s="101"/>
    </row>
    <row r="1395" spans="5:9" x14ac:dyDescent="0.2">
      <c r="E1395" s="44"/>
      <c r="F1395" s="44"/>
      <c r="G1395" s="101"/>
      <c r="H1395" s="101"/>
      <c r="I1395" s="101"/>
    </row>
    <row r="1396" spans="5:9" x14ac:dyDescent="0.2">
      <c r="E1396" s="44"/>
      <c r="F1396" s="44"/>
      <c r="G1396" s="101"/>
      <c r="H1396" s="101"/>
      <c r="I1396" s="101"/>
    </row>
    <row r="1397" spans="5:9" x14ac:dyDescent="0.2">
      <c r="E1397" s="44"/>
      <c r="F1397" s="44"/>
      <c r="G1397" s="101"/>
      <c r="H1397" s="101"/>
      <c r="I1397" s="101"/>
    </row>
    <row r="1398" spans="5:9" x14ac:dyDescent="0.2">
      <c r="E1398" s="44"/>
      <c r="F1398" s="44"/>
      <c r="G1398" s="101"/>
      <c r="H1398" s="101"/>
      <c r="I1398" s="101"/>
    </row>
    <row r="1399" spans="5:9" x14ac:dyDescent="0.2">
      <c r="E1399" s="44"/>
      <c r="F1399" s="44"/>
      <c r="G1399" s="101"/>
      <c r="H1399" s="101"/>
      <c r="I1399" s="101"/>
    </row>
    <row r="1400" spans="5:9" x14ac:dyDescent="0.2">
      <c r="E1400" s="44"/>
      <c r="F1400" s="44"/>
      <c r="G1400" s="101"/>
      <c r="H1400" s="101"/>
      <c r="I1400" s="101"/>
    </row>
    <row r="1401" spans="5:9" x14ac:dyDescent="0.2">
      <c r="E1401" s="44"/>
      <c r="F1401" s="44"/>
      <c r="G1401" s="101"/>
      <c r="H1401" s="101"/>
      <c r="I1401" s="101"/>
    </row>
    <row r="1402" spans="5:9" x14ac:dyDescent="0.2">
      <c r="E1402" s="44"/>
      <c r="F1402" s="44"/>
      <c r="G1402" s="101"/>
      <c r="H1402" s="101"/>
      <c r="I1402" s="101"/>
    </row>
    <row r="1403" spans="5:9" x14ac:dyDescent="0.2">
      <c r="E1403" s="44"/>
      <c r="F1403" s="44"/>
      <c r="G1403" s="101"/>
      <c r="H1403" s="101"/>
      <c r="I1403" s="101"/>
    </row>
    <row r="1404" spans="5:9" x14ac:dyDescent="0.2">
      <c r="E1404" s="44"/>
      <c r="F1404" s="44"/>
      <c r="G1404" s="101"/>
      <c r="H1404" s="101"/>
      <c r="I1404" s="101"/>
    </row>
    <row r="1405" spans="5:9" x14ac:dyDescent="0.2">
      <c r="E1405" s="44"/>
      <c r="F1405" s="44"/>
      <c r="G1405" s="101"/>
      <c r="H1405" s="101"/>
      <c r="I1405" s="101"/>
    </row>
    <row r="1406" spans="5:9" x14ac:dyDescent="0.2">
      <c r="E1406" s="44"/>
      <c r="F1406" s="44"/>
      <c r="G1406" s="101"/>
      <c r="H1406" s="101"/>
      <c r="I1406" s="101"/>
    </row>
    <row r="1407" spans="5:9" x14ac:dyDescent="0.2">
      <c r="E1407" s="44"/>
      <c r="F1407" s="44"/>
      <c r="G1407" s="101"/>
      <c r="H1407" s="101"/>
      <c r="I1407" s="101"/>
    </row>
    <row r="1408" spans="5:9" x14ac:dyDescent="0.2">
      <c r="E1408" s="44"/>
      <c r="F1408" s="44"/>
      <c r="G1408" s="101"/>
      <c r="H1408" s="101"/>
      <c r="I1408" s="101"/>
    </row>
    <row r="1409" spans="5:6" x14ac:dyDescent="0.2">
      <c r="E1409" s="46"/>
      <c r="F1409" s="46"/>
    </row>
    <row r="1410" spans="5:6" x14ac:dyDescent="0.2">
      <c r="E1410" s="46"/>
      <c r="F1410" s="46"/>
    </row>
    <row r="1411" spans="5:6" x14ac:dyDescent="0.2">
      <c r="E1411" s="46"/>
      <c r="F1411" s="46"/>
    </row>
    <row r="1412" spans="5:6" x14ac:dyDescent="0.2">
      <c r="E1412" s="46"/>
      <c r="F1412" s="46"/>
    </row>
    <row r="1413" spans="5:6" x14ac:dyDescent="0.2">
      <c r="E1413" s="46"/>
      <c r="F1413" s="46"/>
    </row>
    <row r="1414" spans="5:6" x14ac:dyDescent="0.2">
      <c r="E1414" s="46"/>
      <c r="F1414" s="46"/>
    </row>
    <row r="1415" spans="5:6" x14ac:dyDescent="0.2">
      <c r="E1415" s="46"/>
      <c r="F1415" s="46"/>
    </row>
    <row r="1416" spans="5:6" x14ac:dyDescent="0.2">
      <c r="E1416" s="46"/>
      <c r="F1416" s="46"/>
    </row>
    <row r="1417" spans="5:6" x14ac:dyDescent="0.2">
      <c r="E1417" s="46"/>
      <c r="F1417" s="46"/>
    </row>
    <row r="1418" spans="5:6" x14ac:dyDescent="0.2">
      <c r="E1418" s="46"/>
      <c r="F1418" s="46"/>
    </row>
    <row r="1419" spans="5:6" x14ac:dyDescent="0.2">
      <c r="E1419" s="46"/>
      <c r="F1419" s="46"/>
    </row>
    <row r="1420" spans="5:6" x14ac:dyDescent="0.2">
      <c r="E1420" s="46"/>
      <c r="F1420" s="46"/>
    </row>
    <row r="1421" spans="5:6" x14ac:dyDescent="0.2">
      <c r="E1421" s="46"/>
      <c r="F1421" s="46"/>
    </row>
    <row r="1422" spans="5:6" x14ac:dyDescent="0.2">
      <c r="E1422" s="46"/>
      <c r="F1422" s="46"/>
    </row>
    <row r="1423" spans="5:6" x14ac:dyDescent="0.2">
      <c r="E1423" s="46"/>
      <c r="F1423" s="46"/>
    </row>
    <row r="1424" spans="5:6" x14ac:dyDescent="0.2">
      <c r="E1424" s="46"/>
      <c r="F1424" s="46"/>
    </row>
    <row r="1425" spans="5:9" x14ac:dyDescent="0.2">
      <c r="E1425" s="46"/>
      <c r="F1425" s="46"/>
    </row>
    <row r="1426" spans="5:9" x14ac:dyDescent="0.2">
      <c r="E1426" s="46"/>
      <c r="F1426" s="46"/>
    </row>
    <row r="1427" spans="5:9" x14ac:dyDescent="0.2">
      <c r="E1427" s="46"/>
      <c r="F1427" s="46"/>
    </row>
    <row r="1428" spans="5:9" x14ac:dyDescent="0.2">
      <c r="E1428" s="46"/>
      <c r="F1428" s="46"/>
    </row>
    <row r="1429" spans="5:9" x14ac:dyDescent="0.2">
      <c r="E1429" s="46"/>
      <c r="F1429" s="46"/>
    </row>
    <row r="1430" spans="5:9" x14ac:dyDescent="0.2">
      <c r="E1430" s="46"/>
      <c r="F1430" s="46"/>
    </row>
    <row r="1431" spans="5:9" x14ac:dyDescent="0.2">
      <c r="E1431" s="46"/>
      <c r="F1431" s="46"/>
    </row>
    <row r="1432" spans="5:9" x14ac:dyDescent="0.2">
      <c r="E1432" s="46"/>
      <c r="F1432" s="46"/>
    </row>
    <row r="1433" spans="5:9" x14ac:dyDescent="0.2">
      <c r="E1433" s="46"/>
      <c r="F1433" s="46"/>
    </row>
    <row r="1434" spans="5:9" x14ac:dyDescent="0.2">
      <c r="E1434" s="46"/>
      <c r="F1434" s="46"/>
    </row>
    <row r="1435" spans="5:9" x14ac:dyDescent="0.2">
      <c r="E1435" s="46"/>
      <c r="F1435" s="46"/>
    </row>
    <row r="1436" spans="5:9" x14ac:dyDescent="0.2">
      <c r="E1436" s="46"/>
      <c r="F1436" s="46"/>
    </row>
    <row r="1437" spans="5:9" x14ac:dyDescent="0.2">
      <c r="E1437" s="46"/>
      <c r="F1437" s="46"/>
    </row>
    <row r="1438" spans="5:9" x14ac:dyDescent="0.2">
      <c r="E1438" s="46"/>
      <c r="F1438" s="46"/>
    </row>
    <row r="1439" spans="5:9" x14ac:dyDescent="0.2">
      <c r="E1439" s="46"/>
      <c r="F1439" s="46"/>
    </row>
    <row r="1440" spans="5:9" x14ac:dyDescent="0.2">
      <c r="E1440" s="46"/>
      <c r="F1440" s="46"/>
      <c r="H1440" s="130" t="s">
        <v>53</v>
      </c>
      <c r="I1440" s="130" t="s">
        <v>53</v>
      </c>
    </row>
    <row r="1441" spans="5:9" x14ac:dyDescent="0.2">
      <c r="E1441" s="46"/>
      <c r="F1441" s="46"/>
      <c r="H1441" s="130" t="s">
        <v>53</v>
      </c>
      <c r="I1441" s="130" t="s">
        <v>53</v>
      </c>
    </row>
    <row r="1442" spans="5:9" x14ac:dyDescent="0.2">
      <c r="E1442" s="46"/>
      <c r="F1442" s="46"/>
      <c r="H1442" s="130" t="s">
        <v>53</v>
      </c>
      <c r="I1442" s="130" t="s">
        <v>53</v>
      </c>
    </row>
    <row r="1443" spans="5:9" x14ac:dyDescent="0.2">
      <c r="E1443" s="46"/>
      <c r="F1443" s="46"/>
      <c r="H1443" s="130" t="s">
        <v>53</v>
      </c>
      <c r="I1443" s="130" t="s">
        <v>53</v>
      </c>
    </row>
    <row r="1444" spans="5:9" x14ac:dyDescent="0.2">
      <c r="E1444" s="46"/>
      <c r="F1444" s="46"/>
      <c r="H1444" s="130" t="s">
        <v>53</v>
      </c>
      <c r="I1444" s="130" t="s">
        <v>53</v>
      </c>
    </row>
    <row r="1445" spans="5:9" x14ac:dyDescent="0.2">
      <c r="E1445" s="46"/>
      <c r="F1445" s="46"/>
      <c r="H1445" s="130" t="s">
        <v>53</v>
      </c>
      <c r="I1445" s="130" t="s">
        <v>53</v>
      </c>
    </row>
    <row r="1446" spans="5:9" x14ac:dyDescent="0.2">
      <c r="E1446" s="46"/>
      <c r="F1446" s="46"/>
      <c r="H1446" s="130" t="s">
        <v>53</v>
      </c>
      <c r="I1446" s="130" t="s">
        <v>53</v>
      </c>
    </row>
    <row r="1447" spans="5:9" x14ac:dyDescent="0.2">
      <c r="E1447" s="46"/>
      <c r="F1447" s="46"/>
      <c r="H1447" s="130" t="s">
        <v>53</v>
      </c>
      <c r="I1447" s="130" t="s">
        <v>53</v>
      </c>
    </row>
    <row r="1448" spans="5:9" x14ac:dyDescent="0.2">
      <c r="E1448" s="46"/>
      <c r="F1448" s="46"/>
      <c r="H1448" s="130" t="s">
        <v>53</v>
      </c>
      <c r="I1448" s="130" t="s">
        <v>53</v>
      </c>
    </row>
    <row r="1449" spans="5:9" x14ac:dyDescent="0.2">
      <c r="E1449" s="46"/>
      <c r="F1449" s="46"/>
      <c r="H1449" s="130" t="s">
        <v>53</v>
      </c>
      <c r="I1449" s="130" t="s">
        <v>53</v>
      </c>
    </row>
    <row r="1450" spans="5:9" x14ac:dyDescent="0.2">
      <c r="E1450" s="46"/>
      <c r="F1450" s="46"/>
      <c r="H1450" s="130" t="s">
        <v>53</v>
      </c>
      <c r="I1450" s="130" t="s">
        <v>53</v>
      </c>
    </row>
    <row r="1451" spans="5:9" x14ac:dyDescent="0.2">
      <c r="E1451" s="46"/>
      <c r="F1451" s="46"/>
      <c r="H1451" s="130" t="s">
        <v>53</v>
      </c>
      <c r="I1451" s="130" t="s">
        <v>53</v>
      </c>
    </row>
    <row r="1452" spans="5:9" x14ac:dyDescent="0.2">
      <c r="E1452" s="46"/>
      <c r="F1452" s="46"/>
      <c r="H1452" s="130" t="s">
        <v>53</v>
      </c>
      <c r="I1452" s="130" t="s">
        <v>53</v>
      </c>
    </row>
    <row r="1453" spans="5:9" x14ac:dyDescent="0.2">
      <c r="E1453" s="46"/>
      <c r="F1453" s="46"/>
      <c r="H1453" s="130" t="s">
        <v>53</v>
      </c>
      <c r="I1453" s="130" t="s">
        <v>53</v>
      </c>
    </row>
    <row r="1454" spans="5:9" x14ac:dyDescent="0.2">
      <c r="E1454" s="46"/>
      <c r="F1454" s="46"/>
      <c r="H1454" s="130" t="s">
        <v>53</v>
      </c>
      <c r="I1454" s="130" t="s">
        <v>53</v>
      </c>
    </row>
    <row r="1455" spans="5:9" x14ac:dyDescent="0.2">
      <c r="E1455" s="46"/>
      <c r="F1455" s="46"/>
      <c r="H1455" s="130" t="s">
        <v>53</v>
      </c>
      <c r="I1455" s="130" t="s">
        <v>53</v>
      </c>
    </row>
    <row r="1456" spans="5:9" x14ac:dyDescent="0.2">
      <c r="E1456" s="46"/>
      <c r="F1456" s="46"/>
      <c r="H1456" s="130" t="s">
        <v>53</v>
      </c>
      <c r="I1456" s="130" t="s">
        <v>53</v>
      </c>
    </row>
    <row r="1457" spans="5:9" x14ac:dyDescent="0.2">
      <c r="E1457" s="46"/>
      <c r="F1457" s="46"/>
      <c r="H1457" s="130" t="s">
        <v>53</v>
      </c>
      <c r="I1457" s="130" t="s">
        <v>53</v>
      </c>
    </row>
    <row r="1458" spans="5:9" x14ac:dyDescent="0.2">
      <c r="E1458" s="46"/>
      <c r="F1458" s="46"/>
      <c r="H1458" s="130" t="s">
        <v>53</v>
      </c>
      <c r="I1458" s="130" t="s">
        <v>53</v>
      </c>
    </row>
    <row r="1459" spans="5:9" x14ac:dyDescent="0.2">
      <c r="E1459" s="46"/>
      <c r="F1459" s="46"/>
      <c r="H1459" s="130" t="s">
        <v>53</v>
      </c>
      <c r="I1459" s="130" t="s">
        <v>53</v>
      </c>
    </row>
    <row r="1460" spans="5:9" x14ac:dyDescent="0.2">
      <c r="E1460" s="46"/>
      <c r="F1460" s="46"/>
      <c r="H1460" s="130" t="s">
        <v>53</v>
      </c>
      <c r="I1460" s="130" t="s">
        <v>53</v>
      </c>
    </row>
    <row r="1461" spans="5:9" x14ac:dyDescent="0.2">
      <c r="E1461" s="46"/>
      <c r="F1461" s="46"/>
      <c r="H1461" s="130" t="s">
        <v>53</v>
      </c>
      <c r="I1461" s="130" t="s">
        <v>53</v>
      </c>
    </row>
    <row r="1462" spans="5:9" x14ac:dyDescent="0.2">
      <c r="E1462" s="46"/>
      <c r="F1462" s="46"/>
      <c r="H1462" s="130" t="s">
        <v>53</v>
      </c>
      <c r="I1462" s="130" t="s">
        <v>53</v>
      </c>
    </row>
    <row r="1463" spans="5:9" x14ac:dyDescent="0.2">
      <c r="E1463" s="46"/>
      <c r="F1463" s="46"/>
      <c r="H1463" s="130" t="s">
        <v>53</v>
      </c>
      <c r="I1463" s="130" t="s">
        <v>53</v>
      </c>
    </row>
    <row r="1464" spans="5:9" x14ac:dyDescent="0.2">
      <c r="E1464" s="46"/>
      <c r="F1464" s="46"/>
      <c r="H1464" s="130" t="s">
        <v>53</v>
      </c>
      <c r="I1464" s="130" t="s">
        <v>53</v>
      </c>
    </row>
    <row r="1465" spans="5:9" x14ac:dyDescent="0.2">
      <c r="E1465" s="46"/>
      <c r="F1465" s="46"/>
      <c r="H1465" s="130" t="s">
        <v>53</v>
      </c>
      <c r="I1465" s="130" t="s">
        <v>53</v>
      </c>
    </row>
    <row r="1466" spans="5:9" x14ac:dyDescent="0.2">
      <c r="E1466" s="46"/>
      <c r="F1466" s="46"/>
      <c r="H1466" s="130" t="s">
        <v>53</v>
      </c>
      <c r="I1466" s="130" t="s">
        <v>53</v>
      </c>
    </row>
    <row r="1467" spans="5:9" x14ac:dyDescent="0.2">
      <c r="E1467" s="46"/>
      <c r="F1467" s="46"/>
      <c r="H1467" s="130" t="s">
        <v>53</v>
      </c>
      <c r="I1467" s="130" t="s">
        <v>53</v>
      </c>
    </row>
    <row r="1468" spans="5:9" x14ac:dyDescent="0.2">
      <c r="E1468" s="46"/>
      <c r="F1468" s="46"/>
      <c r="H1468" s="130" t="s">
        <v>53</v>
      </c>
      <c r="I1468" s="130" t="s">
        <v>53</v>
      </c>
    </row>
    <row r="1469" spans="5:9" x14ac:dyDescent="0.2">
      <c r="E1469" s="46"/>
      <c r="F1469" s="46"/>
      <c r="H1469" s="130" t="s">
        <v>53</v>
      </c>
      <c r="I1469" s="130" t="s">
        <v>53</v>
      </c>
    </row>
    <row r="1470" spans="5:9" x14ac:dyDescent="0.2">
      <c r="E1470" s="46"/>
      <c r="F1470" s="46"/>
      <c r="H1470" s="130" t="s">
        <v>53</v>
      </c>
      <c r="I1470" s="130" t="s">
        <v>53</v>
      </c>
    </row>
    <row r="1471" spans="5:9" x14ac:dyDescent="0.2">
      <c r="E1471" s="46"/>
      <c r="F1471" s="46"/>
      <c r="H1471" s="130" t="s">
        <v>53</v>
      </c>
      <c r="I1471" s="130" t="s">
        <v>53</v>
      </c>
    </row>
    <row r="1472" spans="5:9" x14ac:dyDescent="0.2">
      <c r="E1472" s="46"/>
      <c r="F1472" s="46"/>
      <c r="H1472" s="130" t="s">
        <v>53</v>
      </c>
      <c r="I1472" s="130" t="s">
        <v>53</v>
      </c>
    </row>
    <row r="1473" spans="5:9" x14ac:dyDescent="0.2">
      <c r="E1473" s="46"/>
      <c r="F1473" s="46"/>
      <c r="H1473" s="130" t="s">
        <v>53</v>
      </c>
      <c r="I1473" s="130" t="s">
        <v>53</v>
      </c>
    </row>
    <row r="1474" spans="5:9" x14ac:dyDescent="0.2">
      <c r="E1474" s="46"/>
      <c r="F1474" s="46"/>
      <c r="H1474" s="130" t="s">
        <v>53</v>
      </c>
      <c r="I1474" s="130" t="s">
        <v>53</v>
      </c>
    </row>
    <row r="1475" spans="5:9" x14ac:dyDescent="0.2">
      <c r="E1475" s="46"/>
      <c r="F1475" s="46"/>
      <c r="H1475" s="130" t="s">
        <v>53</v>
      </c>
      <c r="I1475" s="130" t="s">
        <v>53</v>
      </c>
    </row>
    <row r="1476" spans="5:9" x14ac:dyDescent="0.2">
      <c r="E1476" s="46"/>
      <c r="F1476" s="46"/>
      <c r="H1476" s="130" t="s">
        <v>53</v>
      </c>
      <c r="I1476" s="130" t="s">
        <v>53</v>
      </c>
    </row>
    <row r="1477" spans="5:9" x14ac:dyDescent="0.2">
      <c r="E1477" s="46"/>
      <c r="F1477" s="46"/>
      <c r="H1477" s="130" t="s">
        <v>53</v>
      </c>
      <c r="I1477" s="130" t="s">
        <v>53</v>
      </c>
    </row>
    <row r="1478" spans="5:9" x14ac:dyDescent="0.2">
      <c r="E1478" s="46"/>
      <c r="F1478" s="46"/>
      <c r="H1478" s="130" t="s">
        <v>53</v>
      </c>
      <c r="I1478" s="130" t="s">
        <v>53</v>
      </c>
    </row>
    <row r="1479" spans="5:9" x14ac:dyDescent="0.2">
      <c r="E1479" s="46"/>
      <c r="F1479" s="46"/>
      <c r="H1479" s="130" t="s">
        <v>53</v>
      </c>
      <c r="I1479" s="130" t="s">
        <v>53</v>
      </c>
    </row>
    <row r="1480" spans="5:9" x14ac:dyDescent="0.2">
      <c r="E1480" s="46"/>
      <c r="F1480" s="46"/>
      <c r="H1480" s="130" t="s">
        <v>53</v>
      </c>
      <c r="I1480" s="130" t="s">
        <v>53</v>
      </c>
    </row>
    <row r="1481" spans="5:9" x14ac:dyDescent="0.2">
      <c r="E1481" s="46"/>
      <c r="F1481" s="46"/>
      <c r="H1481" s="130" t="s">
        <v>53</v>
      </c>
      <c r="I1481" s="130" t="s">
        <v>53</v>
      </c>
    </row>
    <row r="1482" spans="5:9" x14ac:dyDescent="0.2">
      <c r="E1482" s="46"/>
      <c r="F1482" s="46"/>
      <c r="H1482" s="130" t="s">
        <v>53</v>
      </c>
      <c r="I1482" s="130" t="s">
        <v>53</v>
      </c>
    </row>
    <row r="1483" spans="5:9" x14ac:dyDescent="0.2">
      <c r="E1483" s="46"/>
      <c r="F1483" s="46"/>
      <c r="H1483" s="130" t="s">
        <v>53</v>
      </c>
      <c r="I1483" s="130" t="s">
        <v>53</v>
      </c>
    </row>
    <row r="1484" spans="5:9" x14ac:dyDescent="0.2">
      <c r="E1484" s="46"/>
      <c r="F1484" s="46"/>
      <c r="H1484" s="130" t="s">
        <v>53</v>
      </c>
      <c r="I1484" s="130" t="s">
        <v>53</v>
      </c>
    </row>
    <row r="1485" spans="5:9" x14ac:dyDescent="0.2">
      <c r="E1485" s="46"/>
      <c r="F1485" s="46"/>
      <c r="H1485" s="130" t="s">
        <v>53</v>
      </c>
      <c r="I1485" s="130" t="s">
        <v>53</v>
      </c>
    </row>
    <row r="1486" spans="5:9" x14ac:dyDescent="0.2">
      <c r="E1486" s="46"/>
      <c r="F1486" s="46"/>
      <c r="H1486" s="130" t="s">
        <v>53</v>
      </c>
      <c r="I1486" s="130" t="s">
        <v>53</v>
      </c>
    </row>
    <row r="1487" spans="5:9" x14ac:dyDescent="0.2">
      <c r="E1487" s="46"/>
      <c r="F1487" s="46"/>
      <c r="H1487" s="130" t="s">
        <v>53</v>
      </c>
      <c r="I1487" s="130" t="s">
        <v>53</v>
      </c>
    </row>
    <row r="1488" spans="5:9" x14ac:dyDescent="0.2">
      <c r="E1488" s="46"/>
      <c r="F1488" s="46"/>
      <c r="H1488" s="130" t="s">
        <v>53</v>
      </c>
      <c r="I1488" s="130" t="s">
        <v>53</v>
      </c>
    </row>
    <row r="1489" spans="5:9" x14ac:dyDescent="0.2">
      <c r="H1489" s="130" t="s">
        <v>53</v>
      </c>
      <c r="I1489" s="130" t="s">
        <v>53</v>
      </c>
    </row>
    <row r="1490" spans="5:9" x14ac:dyDescent="0.2">
      <c r="E1490" s="46"/>
      <c r="F1490" s="46"/>
      <c r="H1490" s="130" t="s">
        <v>53</v>
      </c>
      <c r="I1490" s="130" t="s">
        <v>53</v>
      </c>
    </row>
    <row r="1491" spans="5:9" x14ac:dyDescent="0.2">
      <c r="E1491" s="46"/>
      <c r="F1491" s="46"/>
      <c r="H1491" s="130" t="s">
        <v>53</v>
      </c>
      <c r="I1491" s="130" t="s">
        <v>53</v>
      </c>
    </row>
    <row r="1492" spans="5:9" x14ac:dyDescent="0.2">
      <c r="E1492" s="46"/>
      <c r="F1492" s="46"/>
      <c r="H1492" s="130" t="s">
        <v>53</v>
      </c>
      <c r="I1492" s="130" t="s">
        <v>53</v>
      </c>
    </row>
    <row r="1493" spans="5:9" x14ac:dyDescent="0.2">
      <c r="E1493" s="46"/>
      <c r="F1493" s="46"/>
      <c r="H1493" s="130" t="s">
        <v>53</v>
      </c>
      <c r="I1493" s="130" t="s">
        <v>53</v>
      </c>
    </row>
    <row r="1494" spans="5:9" x14ac:dyDescent="0.2">
      <c r="E1494" s="46"/>
      <c r="F1494" s="46"/>
      <c r="H1494" s="130" t="s">
        <v>53</v>
      </c>
      <c r="I1494" s="130" t="s">
        <v>53</v>
      </c>
    </row>
    <row r="1495" spans="5:9" x14ac:dyDescent="0.2">
      <c r="E1495" s="46"/>
      <c r="F1495" s="46"/>
      <c r="H1495" s="130" t="s">
        <v>53</v>
      </c>
      <c r="I1495" s="130" t="s">
        <v>53</v>
      </c>
    </row>
    <row r="1496" spans="5:9" x14ac:dyDescent="0.2">
      <c r="E1496" s="46"/>
      <c r="F1496" s="46"/>
      <c r="H1496" s="130" t="s">
        <v>53</v>
      </c>
      <c r="I1496" s="130" t="s">
        <v>53</v>
      </c>
    </row>
    <row r="1497" spans="5:9" x14ac:dyDescent="0.2">
      <c r="E1497" s="46"/>
      <c r="F1497" s="46"/>
      <c r="H1497" s="130" t="s">
        <v>53</v>
      </c>
      <c r="I1497" s="130" t="s">
        <v>53</v>
      </c>
    </row>
    <row r="1498" spans="5:9" x14ac:dyDescent="0.2">
      <c r="E1498" s="46"/>
      <c r="F1498" s="46"/>
      <c r="H1498" s="130" t="s">
        <v>53</v>
      </c>
      <c r="I1498" s="130" t="s">
        <v>53</v>
      </c>
    </row>
    <row r="1499" spans="5:9" x14ac:dyDescent="0.2">
      <c r="E1499" s="46"/>
      <c r="F1499" s="46"/>
      <c r="H1499" s="130" t="s">
        <v>53</v>
      </c>
      <c r="I1499" s="130" t="s">
        <v>53</v>
      </c>
    </row>
    <row r="1500" spans="5:9" x14ac:dyDescent="0.2">
      <c r="E1500" s="46"/>
      <c r="F1500" s="46"/>
      <c r="H1500" s="130" t="s">
        <v>53</v>
      </c>
      <c r="I1500" s="130" t="s">
        <v>53</v>
      </c>
    </row>
    <row r="1501" spans="5:9" x14ac:dyDescent="0.2">
      <c r="E1501" s="46"/>
      <c r="F1501" s="46"/>
      <c r="H1501" s="130" t="s">
        <v>53</v>
      </c>
      <c r="I1501" s="130" t="s">
        <v>53</v>
      </c>
    </row>
    <row r="1502" spans="5:9" x14ac:dyDescent="0.2">
      <c r="E1502" s="46"/>
      <c r="F1502" s="46"/>
      <c r="H1502" s="130" t="s">
        <v>53</v>
      </c>
      <c r="I1502" s="130" t="s">
        <v>53</v>
      </c>
    </row>
    <row r="1503" spans="5:9" x14ac:dyDescent="0.2">
      <c r="E1503" s="46"/>
      <c r="F1503" s="46"/>
      <c r="H1503" s="130" t="s">
        <v>53</v>
      </c>
      <c r="I1503" s="130" t="s">
        <v>53</v>
      </c>
    </row>
    <row r="1504" spans="5:9" x14ac:dyDescent="0.2">
      <c r="E1504" s="46"/>
      <c r="H1504" s="130" t="s">
        <v>53</v>
      </c>
      <c r="I1504" s="130" t="s">
        <v>53</v>
      </c>
    </row>
    <row r="1505" spans="5:9" x14ac:dyDescent="0.2">
      <c r="E1505" s="46"/>
      <c r="H1505" s="130" t="s">
        <v>53</v>
      </c>
      <c r="I1505" s="130" t="s">
        <v>53</v>
      </c>
    </row>
    <row r="1506" spans="5:9" x14ac:dyDescent="0.2">
      <c r="E1506" s="46"/>
      <c r="H1506" s="130" t="s">
        <v>53</v>
      </c>
      <c r="I1506" s="130" t="s">
        <v>53</v>
      </c>
    </row>
    <row r="1507" spans="5:9" x14ac:dyDescent="0.2">
      <c r="E1507" s="46"/>
      <c r="H1507" s="130" t="s">
        <v>53</v>
      </c>
      <c r="I1507" s="130" t="s">
        <v>53</v>
      </c>
    </row>
    <row r="1508" spans="5:9" x14ac:dyDescent="0.2">
      <c r="E1508" s="46"/>
      <c r="H1508" s="130" t="s">
        <v>53</v>
      </c>
      <c r="I1508" s="130" t="s">
        <v>53</v>
      </c>
    </row>
    <row r="1509" spans="5:9" x14ac:dyDescent="0.2">
      <c r="E1509" s="46"/>
    </row>
    <row r="1510" spans="5:9" x14ac:dyDescent="0.2">
      <c r="E1510" s="46"/>
    </row>
    <row r="1511" spans="5:9" x14ac:dyDescent="0.2">
      <c r="E1511" s="46"/>
    </row>
    <row r="1512" spans="5:9" x14ac:dyDescent="0.2">
      <c r="E1512" s="46"/>
    </row>
    <row r="1513" spans="5:9" x14ac:dyDescent="0.2">
      <c r="E1513" s="46"/>
    </row>
    <row r="1514" spans="5:9" x14ac:dyDescent="0.2">
      <c r="F1514" s="46"/>
    </row>
    <row r="1515" spans="5:9" x14ac:dyDescent="0.2">
      <c r="H1515" s="130" t="s">
        <v>53</v>
      </c>
      <c r="I1515" s="130" t="s">
        <v>53</v>
      </c>
    </row>
    <row r="1516" spans="5:9" x14ac:dyDescent="0.2">
      <c r="F1516" s="46"/>
      <c r="H1516" s="130" t="s">
        <v>53</v>
      </c>
      <c r="I1516" s="130" t="s">
        <v>53</v>
      </c>
    </row>
    <row r="1517" spans="5:9" x14ac:dyDescent="0.2">
      <c r="H1517" s="130" t="s">
        <v>53</v>
      </c>
      <c r="I1517" s="130" t="s">
        <v>53</v>
      </c>
    </row>
    <row r="1518" spans="5:9" x14ac:dyDescent="0.2">
      <c r="F1518" s="46"/>
      <c r="H1518" s="130" t="s">
        <v>53</v>
      </c>
      <c r="I1518" s="130" t="s">
        <v>53</v>
      </c>
    </row>
    <row r="1519" spans="5:9" x14ac:dyDescent="0.2">
      <c r="H1519" s="130" t="s">
        <v>53</v>
      </c>
      <c r="I1519" s="130" t="s">
        <v>53</v>
      </c>
    </row>
    <row r="1520" spans="5:9" x14ac:dyDescent="0.2">
      <c r="F1520" s="46"/>
      <c r="H1520" s="130" t="s">
        <v>53</v>
      </c>
      <c r="I1520" s="130" t="s">
        <v>53</v>
      </c>
    </row>
    <row r="1521" spans="6:9" x14ac:dyDescent="0.2">
      <c r="H1521" s="130" t="s">
        <v>53</v>
      </c>
      <c r="I1521" s="130" t="s">
        <v>53</v>
      </c>
    </row>
    <row r="1522" spans="6:9" x14ac:dyDescent="0.2">
      <c r="F1522" s="46"/>
      <c r="H1522" s="130" t="s">
        <v>53</v>
      </c>
      <c r="I1522" s="130" t="s">
        <v>53</v>
      </c>
    </row>
    <row r="1523" spans="6:9" x14ac:dyDescent="0.2">
      <c r="H1523" s="130" t="s">
        <v>53</v>
      </c>
      <c r="I1523" s="130" t="s">
        <v>53</v>
      </c>
    </row>
    <row r="1524" spans="6:9" x14ac:dyDescent="0.2">
      <c r="F1524" s="46"/>
      <c r="H1524" s="130" t="s">
        <v>53</v>
      </c>
      <c r="I1524" s="130" t="s">
        <v>53</v>
      </c>
    </row>
    <row r="1525" spans="6:9" x14ac:dyDescent="0.2">
      <c r="H1525" s="130" t="s">
        <v>53</v>
      </c>
      <c r="I1525" s="130" t="s">
        <v>53</v>
      </c>
    </row>
    <row r="1526" spans="6:9" x14ac:dyDescent="0.2">
      <c r="H1526" s="130" t="s">
        <v>53</v>
      </c>
      <c r="I1526" s="130" t="s">
        <v>53</v>
      </c>
    </row>
    <row r="1527" spans="6:9" x14ac:dyDescent="0.2">
      <c r="F1527" s="46"/>
      <c r="H1527" s="130" t="s">
        <v>53</v>
      </c>
      <c r="I1527" s="130" t="s">
        <v>53</v>
      </c>
    </row>
    <row r="1528" spans="6:9" x14ac:dyDescent="0.2">
      <c r="H1528" s="130" t="s">
        <v>53</v>
      </c>
      <c r="I1528" s="130" t="s">
        <v>53</v>
      </c>
    </row>
    <row r="1529" spans="6:9" x14ac:dyDescent="0.2">
      <c r="H1529" s="130" t="s">
        <v>53</v>
      </c>
      <c r="I1529" s="130" t="s">
        <v>53</v>
      </c>
    </row>
    <row r="1530" spans="6:9" x14ac:dyDescent="0.2">
      <c r="F1530" s="46"/>
      <c r="H1530" s="130" t="s">
        <v>53</v>
      </c>
      <c r="I1530" s="130" t="s">
        <v>53</v>
      </c>
    </row>
    <row r="1531" spans="6:9" x14ac:dyDescent="0.2">
      <c r="F1531" s="46"/>
      <c r="H1531" s="130" t="s">
        <v>53</v>
      </c>
      <c r="I1531" s="130" t="s">
        <v>53</v>
      </c>
    </row>
    <row r="1532" spans="6:9" x14ac:dyDescent="0.2">
      <c r="H1532" s="130" t="s">
        <v>53</v>
      </c>
      <c r="I1532" s="130" t="s">
        <v>53</v>
      </c>
    </row>
    <row r="1533" spans="6:9" x14ac:dyDescent="0.2">
      <c r="F1533" s="46"/>
      <c r="H1533" s="130" t="s">
        <v>53</v>
      </c>
      <c r="I1533" s="130" t="s">
        <v>53</v>
      </c>
    </row>
    <row r="1534" spans="6:9" x14ac:dyDescent="0.2">
      <c r="H1534" s="130" t="s">
        <v>53</v>
      </c>
      <c r="I1534" s="130" t="s">
        <v>53</v>
      </c>
    </row>
    <row r="1535" spans="6:9" x14ac:dyDescent="0.2">
      <c r="F1535" s="46"/>
      <c r="H1535" s="130" t="s">
        <v>53</v>
      </c>
      <c r="I1535" s="130" t="s">
        <v>53</v>
      </c>
    </row>
    <row r="1536" spans="6:9" x14ac:dyDescent="0.2">
      <c r="H1536" s="130" t="s">
        <v>53</v>
      </c>
      <c r="I1536" s="130" t="s">
        <v>53</v>
      </c>
    </row>
    <row r="1537" spans="6:9" x14ac:dyDescent="0.2">
      <c r="F1537" s="46"/>
      <c r="H1537" s="130" t="s">
        <v>53</v>
      </c>
      <c r="I1537" s="130" t="s">
        <v>53</v>
      </c>
    </row>
    <row r="1538" spans="6:9" x14ac:dyDescent="0.2">
      <c r="F1538" s="46"/>
      <c r="H1538" s="130" t="s">
        <v>53</v>
      </c>
      <c r="I1538" s="130" t="s">
        <v>53</v>
      </c>
    </row>
    <row r="1539" spans="6:9" x14ac:dyDescent="0.2">
      <c r="H1539" s="130" t="s">
        <v>53</v>
      </c>
      <c r="I1539" s="130" t="s">
        <v>53</v>
      </c>
    </row>
    <row r="1540" spans="6:9" x14ac:dyDescent="0.2">
      <c r="F1540" s="46"/>
      <c r="H1540" s="130" t="s">
        <v>53</v>
      </c>
      <c r="I1540" s="130" t="s">
        <v>53</v>
      </c>
    </row>
    <row r="1541" spans="6:9" x14ac:dyDescent="0.2">
      <c r="H1541" s="130" t="s">
        <v>53</v>
      </c>
      <c r="I1541" s="130" t="s">
        <v>53</v>
      </c>
    </row>
    <row r="1542" spans="6:9" x14ac:dyDescent="0.2">
      <c r="H1542" s="130" t="s">
        <v>53</v>
      </c>
      <c r="I1542" s="130" t="s">
        <v>53</v>
      </c>
    </row>
    <row r="1543" spans="6:9" x14ac:dyDescent="0.2">
      <c r="F1543" s="46"/>
      <c r="H1543" s="130" t="s">
        <v>53</v>
      </c>
      <c r="I1543" s="130" t="s">
        <v>53</v>
      </c>
    </row>
    <row r="1544" spans="6:9" x14ac:dyDescent="0.2">
      <c r="F1544" s="46"/>
      <c r="H1544" s="130" t="s">
        <v>53</v>
      </c>
      <c r="I1544" s="130" t="s">
        <v>53</v>
      </c>
    </row>
    <row r="1545" spans="6:9" x14ac:dyDescent="0.2">
      <c r="H1545" s="130" t="s">
        <v>53</v>
      </c>
      <c r="I1545" s="130" t="s">
        <v>53</v>
      </c>
    </row>
    <row r="1546" spans="6:9" x14ac:dyDescent="0.2">
      <c r="H1546" s="130" t="s">
        <v>53</v>
      </c>
      <c r="I1546" s="130" t="s">
        <v>53</v>
      </c>
    </row>
    <row r="1547" spans="6:9" x14ac:dyDescent="0.2">
      <c r="F1547" s="46"/>
      <c r="H1547" s="130" t="s">
        <v>53</v>
      </c>
      <c r="I1547" s="130" t="s">
        <v>53</v>
      </c>
    </row>
    <row r="1548" spans="6:9" x14ac:dyDescent="0.2">
      <c r="H1548" s="130" t="s">
        <v>53</v>
      </c>
      <c r="I1548" s="130" t="s">
        <v>53</v>
      </c>
    </row>
    <row r="1549" spans="6:9" x14ac:dyDescent="0.2">
      <c r="H1549" s="130" t="s">
        <v>53</v>
      </c>
      <c r="I1549" s="130" t="s">
        <v>53</v>
      </c>
    </row>
    <row r="1550" spans="6:9" x14ac:dyDescent="0.2">
      <c r="F1550" s="46"/>
      <c r="H1550" s="130" t="s">
        <v>53</v>
      </c>
      <c r="I1550" s="130" t="s">
        <v>53</v>
      </c>
    </row>
    <row r="1551" spans="6:9" x14ac:dyDescent="0.2">
      <c r="F1551" s="46"/>
      <c r="H1551" s="130" t="s">
        <v>53</v>
      </c>
      <c r="I1551" s="130" t="s">
        <v>53</v>
      </c>
    </row>
    <row r="1552" spans="6:9" x14ac:dyDescent="0.2">
      <c r="H1552" s="130" t="s">
        <v>53</v>
      </c>
      <c r="I1552" s="130" t="s">
        <v>53</v>
      </c>
    </row>
    <row r="1553" spans="6:9" x14ac:dyDescent="0.2">
      <c r="H1553" s="130" t="s">
        <v>53</v>
      </c>
      <c r="I1553" s="130" t="s">
        <v>53</v>
      </c>
    </row>
    <row r="1554" spans="6:9" x14ac:dyDescent="0.2">
      <c r="F1554" s="46"/>
      <c r="H1554" s="130" t="s">
        <v>53</v>
      </c>
      <c r="I1554" s="130" t="s">
        <v>53</v>
      </c>
    </row>
    <row r="1555" spans="6:9" x14ac:dyDescent="0.2">
      <c r="H1555" s="130" t="s">
        <v>53</v>
      </c>
      <c r="I1555" s="130" t="s">
        <v>53</v>
      </c>
    </row>
    <row r="1556" spans="6:9" x14ac:dyDescent="0.2">
      <c r="H1556" s="130" t="s">
        <v>53</v>
      </c>
      <c r="I1556" s="130" t="s">
        <v>53</v>
      </c>
    </row>
    <row r="1557" spans="6:9" x14ac:dyDescent="0.2">
      <c r="F1557" s="46"/>
      <c r="H1557" s="130" t="s">
        <v>53</v>
      </c>
      <c r="I1557" s="130" t="s">
        <v>53</v>
      </c>
    </row>
    <row r="1558" spans="6:9" x14ac:dyDescent="0.2">
      <c r="H1558" s="130" t="s">
        <v>53</v>
      </c>
      <c r="I1558" s="130" t="s">
        <v>53</v>
      </c>
    </row>
    <row r="1559" spans="6:9" x14ac:dyDescent="0.2">
      <c r="H1559" s="130" t="s">
        <v>53</v>
      </c>
      <c r="I1559" s="130" t="s">
        <v>53</v>
      </c>
    </row>
    <row r="1560" spans="6:9" x14ac:dyDescent="0.2">
      <c r="H1560" s="130" t="s">
        <v>53</v>
      </c>
      <c r="I1560" s="130" t="s">
        <v>53</v>
      </c>
    </row>
    <row r="1561" spans="6:9" x14ac:dyDescent="0.2">
      <c r="H1561" s="130" t="s">
        <v>53</v>
      </c>
      <c r="I1561" s="130" t="s">
        <v>53</v>
      </c>
    </row>
    <row r="1562" spans="6:9" x14ac:dyDescent="0.2">
      <c r="H1562" s="130" t="s">
        <v>53</v>
      </c>
      <c r="I1562" s="130" t="s">
        <v>53</v>
      </c>
    </row>
    <row r="1563" spans="6:9" x14ac:dyDescent="0.2">
      <c r="F1563" s="46"/>
      <c r="H1563" s="130" t="s">
        <v>53</v>
      </c>
      <c r="I1563" s="130" t="s">
        <v>53</v>
      </c>
    </row>
    <row r="1564" spans="6:9" x14ac:dyDescent="0.2">
      <c r="H1564" s="130" t="s">
        <v>53</v>
      </c>
      <c r="I1564" s="130" t="s">
        <v>53</v>
      </c>
    </row>
    <row r="1565" spans="6:9" x14ac:dyDescent="0.2">
      <c r="H1565" s="130" t="s">
        <v>53</v>
      </c>
      <c r="I1565" s="130" t="s">
        <v>53</v>
      </c>
    </row>
    <row r="1566" spans="6:9" x14ac:dyDescent="0.2">
      <c r="F1566" s="46"/>
      <c r="H1566" s="130" t="s">
        <v>53</v>
      </c>
      <c r="I1566" s="130" t="s">
        <v>53</v>
      </c>
    </row>
    <row r="1567" spans="6:9" x14ac:dyDescent="0.2">
      <c r="H1567" s="130" t="s">
        <v>53</v>
      </c>
      <c r="I1567" s="130" t="s">
        <v>53</v>
      </c>
    </row>
    <row r="1568" spans="6:9" x14ac:dyDescent="0.2">
      <c r="H1568" s="130" t="s">
        <v>53</v>
      </c>
      <c r="I1568" s="130" t="s">
        <v>53</v>
      </c>
    </row>
    <row r="1569" spans="6:9" x14ac:dyDescent="0.2">
      <c r="F1569" s="46"/>
      <c r="H1569" s="130" t="s">
        <v>53</v>
      </c>
      <c r="I1569" s="130" t="s">
        <v>53</v>
      </c>
    </row>
  </sheetData>
  <sheetProtection algorithmName="SHA-512" hashValue="pzdx08KhO5O4qABM83N5ujoexTGKp44pdfZfFyyQiFCGhDa4Hio+GuHohcdrk/nvD8sLkM8Dot75zA/THpwV5g==" saltValue="LXetiV4S3O37rsveyveuwg==" spinCount="100000" sheet="1" autoFilter="0"/>
  <autoFilter ref="A2:N2" xr:uid="{00000000-0009-0000-0000-000001000000}"/>
  <mergeCells count="1">
    <mergeCell ref="A1:H1"/>
  </mergeCells>
  <phoneticPr fontId="21" type="noConversion"/>
  <printOptions gridLines="1"/>
  <pageMargins left="0.35433070866141736" right="0.23622047244094491" top="0.78740157480314965" bottom="0.39370078740157483" header="0.31496062992125984" footer="0.31496062992125984"/>
  <pageSetup paperSize="9" scale="86" orientation="landscape" horizontalDpi="4294967293"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11"/>
  <sheetViews>
    <sheetView workbookViewId="0">
      <selection sqref="A1:G1"/>
    </sheetView>
  </sheetViews>
  <sheetFormatPr baseColWidth="10" defaultColWidth="9" defaultRowHeight="15.75" x14ac:dyDescent="0.25"/>
  <cols>
    <col min="1" max="1" width="19.25" bestFit="1" customWidth="1"/>
    <col min="2" max="2" width="12.625" style="58" bestFit="1" customWidth="1"/>
    <col min="3" max="3" width="16.625" style="58" bestFit="1" customWidth="1"/>
    <col min="4" max="7" width="9" style="58"/>
  </cols>
  <sheetData>
    <row r="1" spans="1:7" ht="51.75" thickBot="1" x14ac:dyDescent="0.3">
      <c r="A1" s="470" t="s">
        <v>63</v>
      </c>
      <c r="B1" s="470"/>
      <c r="C1" s="470"/>
      <c r="D1" s="470"/>
      <c r="E1" s="470"/>
      <c r="F1" s="470"/>
      <c r="G1" s="470"/>
    </row>
    <row r="2" spans="1:7" ht="20.100000000000001" customHeight="1" x14ac:dyDescent="0.25">
      <c r="A2" s="467" t="s">
        <v>64</v>
      </c>
      <c r="B2" s="468"/>
      <c r="C2" s="468"/>
      <c r="D2" s="468"/>
      <c r="E2" s="468"/>
      <c r="F2" s="468"/>
      <c r="G2" s="469"/>
    </row>
    <row r="3" spans="1:7" ht="20.100000000000001" customHeight="1" thickBot="1" x14ac:dyDescent="0.3">
      <c r="A3" s="151" t="s">
        <v>60</v>
      </c>
      <c r="B3" s="152" t="s">
        <v>65</v>
      </c>
      <c r="C3" s="153" t="s">
        <v>66</v>
      </c>
      <c r="D3" s="154" t="s">
        <v>67</v>
      </c>
      <c r="E3" s="154" t="s">
        <v>68</v>
      </c>
      <c r="F3" s="154" t="s">
        <v>69</v>
      </c>
      <c r="G3" s="155" t="s">
        <v>70</v>
      </c>
    </row>
    <row r="4" spans="1:7" ht="20.100000000000001" customHeight="1" x14ac:dyDescent="0.25">
      <c r="A4" s="156" t="s">
        <v>83</v>
      </c>
      <c r="B4" s="146" t="e">
        <f>VLOOKUP($A4,Résultats!$R$3:$AB$11,10,FALSE)</f>
        <v>#N/A</v>
      </c>
      <c r="C4" s="73" t="e">
        <f>VLOOKUP($A4,Résultats!$R$3:$AB$11,11,FALSE)</f>
        <v>#N/A</v>
      </c>
      <c r="D4" s="73" t="e">
        <f>VLOOKUP($A4,Résultats!$R$3:$AB$11,2,FALSE)</f>
        <v>#N/A</v>
      </c>
      <c r="E4" s="73" t="e">
        <f>VLOOKUP($A4,Résultats!$R$3:$AB$11,4,FALSE)</f>
        <v>#N/A</v>
      </c>
      <c r="F4" s="73" t="e">
        <f>VLOOKUP($A4,Résultats!$R$3:$AB$11,6,FALSE)</f>
        <v>#N/A</v>
      </c>
      <c r="G4" s="74" t="e">
        <f>VLOOKUP($A4,Résultats!$R$3:$AB$11,8,FALSE)</f>
        <v>#N/A</v>
      </c>
    </row>
    <row r="5" spans="1:7" ht="20.100000000000001" customHeight="1" x14ac:dyDescent="0.25">
      <c r="A5" s="157" t="s">
        <v>94</v>
      </c>
      <c r="B5" s="150" t="e">
        <f>VLOOKUP($A5,Résultats!$R$3:$AB$11,10,FALSE)</f>
        <v>#N/A</v>
      </c>
      <c r="C5" s="62" t="e">
        <f>VLOOKUP($A5,Résultats!$R$3:$AB$11,11,FALSE)</f>
        <v>#N/A</v>
      </c>
      <c r="D5" s="62" t="e">
        <f>VLOOKUP($A5,Résultats!$R$3:$AB$11,2,FALSE)</f>
        <v>#N/A</v>
      </c>
      <c r="E5" s="62" t="e">
        <f>VLOOKUP($A5,Résultats!$R$3:$AB$11,4,FALSE)</f>
        <v>#N/A</v>
      </c>
      <c r="F5" s="62" t="e">
        <f>VLOOKUP($A5,Résultats!$R$3:$AB$11,6,FALSE)</f>
        <v>#N/A</v>
      </c>
      <c r="G5" s="63" t="e">
        <f>VLOOKUP($A5,Résultats!$R$3:$AB$11,8,FALSE)</f>
        <v>#N/A</v>
      </c>
    </row>
    <row r="6" spans="1:7" ht="20.100000000000001" customHeight="1" x14ac:dyDescent="0.25">
      <c r="A6" s="157" t="s">
        <v>79</v>
      </c>
      <c r="B6" s="150" t="e">
        <f>VLOOKUP($A6,Résultats!$R$3:$AB$11,10,FALSE)</f>
        <v>#REF!</v>
      </c>
      <c r="C6" s="62" t="e">
        <f>VLOOKUP($A6,Résultats!$R$3:$AB$11,11,FALSE)</f>
        <v>#REF!</v>
      </c>
      <c r="D6" s="62" t="e">
        <f>VLOOKUP($A6,Résultats!$R$3:$AB$11,2,FALSE)</f>
        <v>#REF!</v>
      </c>
      <c r="E6" s="62" t="e">
        <f>VLOOKUP($A6,Résultats!$R$3:$AB$11,4,FALSE)</f>
        <v>#REF!</v>
      </c>
      <c r="F6" s="62" t="e">
        <f>VLOOKUP($A6,Résultats!$R$3:$AB$11,6,FALSE)</f>
        <v>#REF!</v>
      </c>
      <c r="G6" s="63" t="e">
        <f>VLOOKUP($A6,Résultats!$R$3:$AB$11,8,FALSE)</f>
        <v>#REF!</v>
      </c>
    </row>
    <row r="7" spans="1:7" ht="20.100000000000001" customHeight="1" x14ac:dyDescent="0.25">
      <c r="A7" s="157" t="s">
        <v>86</v>
      </c>
      <c r="B7" s="150" t="e">
        <f>VLOOKUP($A7,Résultats!$R$3:$AB$11,10,FALSE)</f>
        <v>#N/A</v>
      </c>
      <c r="C7" s="62" t="e">
        <f>VLOOKUP($A7,Résultats!$R$3:$AB$11,11,FALSE)</f>
        <v>#N/A</v>
      </c>
      <c r="D7" s="62" t="e">
        <f>VLOOKUP($A7,Résultats!$R$3:$AB$11,2,FALSE)</f>
        <v>#N/A</v>
      </c>
      <c r="E7" s="62" t="e">
        <f>VLOOKUP($A7,Résultats!$R$3:$AB$11,4,FALSE)</f>
        <v>#N/A</v>
      </c>
      <c r="F7" s="62" t="e">
        <f>VLOOKUP($A7,Résultats!$R$3:$AB$11,6,FALSE)</f>
        <v>#N/A</v>
      </c>
      <c r="G7" s="63" t="e">
        <f>VLOOKUP($A7,Résultats!$R$3:$AB$11,8,FALSE)</f>
        <v>#N/A</v>
      </c>
    </row>
    <row r="8" spans="1:7" ht="20.100000000000001" customHeight="1" x14ac:dyDescent="0.25">
      <c r="A8" s="157" t="s">
        <v>104</v>
      </c>
      <c r="B8" s="150" t="e">
        <f>VLOOKUP($A8,Résultats!$R$3:$AB$11,10,FALSE)</f>
        <v>#N/A</v>
      </c>
      <c r="C8" s="62" t="e">
        <f>VLOOKUP($A8,Résultats!$R$3:$AB$11,11,FALSE)</f>
        <v>#N/A</v>
      </c>
      <c r="D8" s="62" t="e">
        <f>VLOOKUP($A8,Résultats!$R$3:$AB$11,2,FALSE)</f>
        <v>#N/A</v>
      </c>
      <c r="E8" s="62" t="e">
        <f>VLOOKUP($A8,Résultats!$R$3:$AB$11,4,FALSE)</f>
        <v>#N/A</v>
      </c>
      <c r="F8" s="62" t="e">
        <f>VLOOKUP($A8,Résultats!$R$3:$AB$11,6,FALSE)</f>
        <v>#N/A</v>
      </c>
      <c r="G8" s="63" t="e">
        <f>VLOOKUP($A8,Résultats!$R$3:$AB$11,8,FALSE)</f>
        <v>#N/A</v>
      </c>
    </row>
    <row r="9" spans="1:7" ht="20.100000000000001" customHeight="1" x14ac:dyDescent="0.25">
      <c r="A9" s="157" t="s">
        <v>47</v>
      </c>
      <c r="B9" s="150" t="e">
        <f>VLOOKUP($A9,Résultats!$R$3:$AB$11,10,FALSE)</f>
        <v>#REF!</v>
      </c>
      <c r="C9" s="62" t="e">
        <f>VLOOKUP($A9,Résultats!$R$3:$AB$11,11,FALSE)</f>
        <v>#REF!</v>
      </c>
      <c r="D9" s="62" t="e">
        <f>VLOOKUP($A9,Résultats!$R$3:$AB$11,2,FALSE)</f>
        <v>#REF!</v>
      </c>
      <c r="E9" s="62" t="e">
        <f>VLOOKUP($A9,Résultats!$R$3:$AB$11,4,FALSE)</f>
        <v>#REF!</v>
      </c>
      <c r="F9" s="62" t="e">
        <f>VLOOKUP($A9,Résultats!$R$3:$AB$11,6,FALSE)</f>
        <v>#REF!</v>
      </c>
      <c r="G9" s="63" t="e">
        <f>VLOOKUP($A9,Résultats!$R$3:$AB$11,8,FALSE)</f>
        <v>#REF!</v>
      </c>
    </row>
    <row r="10" spans="1:7" ht="20.100000000000001" customHeight="1" x14ac:dyDescent="0.25">
      <c r="A10" s="157" t="s">
        <v>89</v>
      </c>
      <c r="B10" s="150" t="e">
        <f>VLOOKUP($A10,Résultats!$R$3:$AB$11,10,FALSE)</f>
        <v>#N/A</v>
      </c>
      <c r="C10" s="62" t="e">
        <f>VLOOKUP($A10,Résultats!$R$3:$AB$11,11,FALSE)</f>
        <v>#N/A</v>
      </c>
      <c r="D10" s="62" t="e">
        <f>VLOOKUP($A10,Résultats!$R$3:$AB$11,2,FALSE)</f>
        <v>#N/A</v>
      </c>
      <c r="E10" s="62" t="e">
        <f>VLOOKUP($A10,Résultats!$R$3:$AB$11,4,FALSE)</f>
        <v>#N/A</v>
      </c>
      <c r="F10" s="62" t="e">
        <f>VLOOKUP($A10,Résultats!$R$3:$AB$11,6,FALSE)</f>
        <v>#N/A</v>
      </c>
      <c r="G10" s="63" t="e">
        <f>VLOOKUP($A10,Résultats!$R$3:$AB$11,8,FALSE)</f>
        <v>#N/A</v>
      </c>
    </row>
    <row r="11" spans="1:7" ht="20.100000000000001" customHeight="1" thickBot="1" x14ac:dyDescent="0.3">
      <c r="A11" s="151" t="s">
        <v>88</v>
      </c>
      <c r="B11" s="145" t="e">
        <f>VLOOKUP($A11,Résultats!$R$3:$AB$11,10,FALSE)</f>
        <v>#N/A</v>
      </c>
      <c r="C11" s="68" t="e">
        <f>VLOOKUP($A11,Résultats!$R$3:$AB$11,11,FALSE)</f>
        <v>#N/A</v>
      </c>
      <c r="D11" s="68" t="e">
        <f>VLOOKUP($A11,Résultats!$R$3:$AB$11,2,FALSE)</f>
        <v>#N/A</v>
      </c>
      <c r="E11" s="68" t="e">
        <f>VLOOKUP($A11,Résultats!$R$3:$AB$11,4,FALSE)</f>
        <v>#N/A</v>
      </c>
      <c r="F11" s="68" t="e">
        <f>VLOOKUP($A11,Résultats!$R$3:$AB$11,6,FALSE)</f>
        <v>#N/A</v>
      </c>
      <c r="G11" s="144" t="e">
        <f>VLOOKUP($A11,Résultats!$R$3:$AB$11,8,FALSE)</f>
        <v>#N/A</v>
      </c>
    </row>
  </sheetData>
  <mergeCells count="2">
    <mergeCell ref="A2:G2"/>
    <mergeCell ref="A1:G1"/>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filterMode="1"/>
  <dimension ref="A1:J2423"/>
  <sheetViews>
    <sheetView zoomScaleNormal="100" workbookViewId="0">
      <pane ySplit="1" topLeftCell="A8" activePane="bottomLeft" state="frozen"/>
      <selection activeCell="D11" sqref="D11:F11"/>
      <selection pane="bottomLeft" activeCell="A47" sqref="A47"/>
    </sheetView>
  </sheetViews>
  <sheetFormatPr baseColWidth="10" defaultColWidth="11.5" defaultRowHeight="15.75" x14ac:dyDescent="0.25"/>
  <cols>
    <col min="1" max="1" width="18" style="27" bestFit="1" customWidth="1"/>
    <col min="2" max="2" width="15" style="27" bestFit="1" customWidth="1"/>
    <col min="3" max="3" width="16.125" style="27" bestFit="1" customWidth="1"/>
    <col min="4" max="4" width="15.375" style="27" bestFit="1" customWidth="1"/>
    <col min="5" max="5" width="9.375" style="57" bestFit="1" customWidth="1"/>
    <col min="6" max="6" width="21.75" style="27" hidden="1" customWidth="1"/>
    <col min="7" max="7" width="22.625" style="57" bestFit="1" customWidth="1"/>
    <col min="8" max="8" width="15.25" style="57" bestFit="1" customWidth="1"/>
    <col min="9" max="9" width="7.875" style="58" bestFit="1" customWidth="1"/>
    <col min="10" max="10" width="7.375" style="58" bestFit="1" customWidth="1"/>
  </cols>
  <sheetData>
    <row r="1" spans="1:10" s="3" customFormat="1" thickBot="1" x14ac:dyDescent="0.3">
      <c r="A1" s="75" t="s">
        <v>81</v>
      </c>
      <c r="B1" s="79" t="s">
        <v>71</v>
      </c>
      <c r="C1" s="76" t="s">
        <v>72</v>
      </c>
      <c r="D1" s="76" t="s">
        <v>73</v>
      </c>
      <c r="E1" s="77" t="s">
        <v>74</v>
      </c>
      <c r="F1" s="76" t="s">
        <v>75</v>
      </c>
      <c r="G1" s="77" t="s">
        <v>76</v>
      </c>
      <c r="H1" s="83" t="s">
        <v>20</v>
      </c>
      <c r="I1" s="77" t="s">
        <v>77</v>
      </c>
      <c r="J1" s="78" t="s">
        <v>78</v>
      </c>
    </row>
    <row r="2" spans="1:10" hidden="1" x14ac:dyDescent="0.25">
      <c r="A2" s="70" t="s">
        <v>88</v>
      </c>
      <c r="B2" s="80" t="s">
        <v>124</v>
      </c>
      <c r="C2" s="71" t="s">
        <v>126</v>
      </c>
      <c r="D2" s="71" t="s">
        <v>125</v>
      </c>
      <c r="E2" s="72" t="s">
        <v>127</v>
      </c>
      <c r="F2" s="71" t="str">
        <f>C2&amp;" "&amp;D2</f>
        <v>Vargas Dominguez Felipe</v>
      </c>
      <c r="G2" s="72"/>
      <c r="H2" s="84"/>
      <c r="I2" s="73"/>
      <c r="J2" s="74"/>
    </row>
    <row r="3" spans="1:10" hidden="1" x14ac:dyDescent="0.25">
      <c r="A3" s="59" t="s">
        <v>88</v>
      </c>
      <c r="B3" s="81" t="s">
        <v>128</v>
      </c>
      <c r="C3" s="60" t="s">
        <v>130</v>
      </c>
      <c r="D3" s="60" t="s">
        <v>129</v>
      </c>
      <c r="E3" s="61" t="s">
        <v>127</v>
      </c>
      <c r="F3" s="60" t="str">
        <f t="shared" ref="F3:F66" si="0">C3&amp;" "&amp;D3</f>
        <v>Alverez Mendez Luis</v>
      </c>
      <c r="G3" s="61"/>
      <c r="H3" s="85"/>
      <c r="I3" s="61"/>
      <c r="J3" s="63"/>
    </row>
    <row r="4" spans="1:10" hidden="1" x14ac:dyDescent="0.25">
      <c r="A4" s="59" t="s">
        <v>88</v>
      </c>
      <c r="B4" s="81" t="s">
        <v>134</v>
      </c>
      <c r="C4" s="60" t="s">
        <v>132</v>
      </c>
      <c r="D4" s="60" t="s">
        <v>131</v>
      </c>
      <c r="E4" s="61" t="s">
        <v>133</v>
      </c>
      <c r="F4" s="60" t="str">
        <f t="shared" si="0"/>
        <v>Lalic Ena</v>
      </c>
      <c r="G4" s="61"/>
      <c r="H4" s="85"/>
      <c r="I4" s="62"/>
      <c r="J4" s="63"/>
    </row>
    <row r="5" spans="1:10" hidden="1" x14ac:dyDescent="0.25">
      <c r="A5" s="59" t="s">
        <v>88</v>
      </c>
      <c r="B5" s="81" t="s">
        <v>135</v>
      </c>
      <c r="C5" s="60" t="s">
        <v>139</v>
      </c>
      <c r="D5" s="60" t="s">
        <v>138</v>
      </c>
      <c r="E5" s="61" t="s">
        <v>127</v>
      </c>
      <c r="F5" s="60" t="str">
        <f t="shared" si="0"/>
        <v>Lecendrier Felix</v>
      </c>
      <c r="G5" s="61"/>
      <c r="H5" s="85"/>
      <c r="I5" s="62"/>
      <c r="J5" s="63"/>
    </row>
    <row r="6" spans="1:10" hidden="1" x14ac:dyDescent="0.25">
      <c r="A6" s="59" t="s">
        <v>88</v>
      </c>
      <c r="B6" s="81" t="s">
        <v>136</v>
      </c>
      <c r="C6" s="60" t="s">
        <v>141</v>
      </c>
      <c r="D6" s="60" t="s">
        <v>140</v>
      </c>
      <c r="E6" s="61" t="s">
        <v>127</v>
      </c>
      <c r="F6" s="60" t="str">
        <f t="shared" si="0"/>
        <v>Hick Florian</v>
      </c>
      <c r="G6" s="61"/>
      <c r="H6" s="85"/>
      <c r="I6" s="61"/>
      <c r="J6" s="63"/>
    </row>
    <row r="7" spans="1:10" hidden="1" x14ac:dyDescent="0.25">
      <c r="A7" s="59" t="s">
        <v>88</v>
      </c>
      <c r="B7" s="81" t="s">
        <v>137</v>
      </c>
      <c r="C7" s="60" t="s">
        <v>143</v>
      </c>
      <c r="D7" s="60" t="s">
        <v>142</v>
      </c>
      <c r="E7" s="61" t="s">
        <v>127</v>
      </c>
      <c r="F7" s="60" t="str">
        <f t="shared" si="0"/>
        <v>Blouin Thomas</v>
      </c>
      <c r="G7" s="61"/>
      <c r="H7" s="85"/>
      <c r="I7" s="62"/>
      <c r="J7" s="63"/>
    </row>
    <row r="8" spans="1:10" hidden="1" x14ac:dyDescent="0.25">
      <c r="A8" s="59" t="s">
        <v>88</v>
      </c>
      <c r="B8" s="81" t="s">
        <v>144</v>
      </c>
      <c r="C8" s="60" t="s">
        <v>147</v>
      </c>
      <c r="D8" s="60" t="s">
        <v>146</v>
      </c>
      <c r="E8" s="61" t="s">
        <v>127</v>
      </c>
      <c r="F8" s="60" t="str">
        <f t="shared" si="0"/>
        <v>Gontier Haider</v>
      </c>
      <c r="G8" s="61"/>
      <c r="H8" s="85"/>
      <c r="I8" s="62"/>
      <c r="J8" s="63"/>
    </row>
    <row r="9" spans="1:10" hidden="1" x14ac:dyDescent="0.25">
      <c r="A9" s="59" t="s">
        <v>88</v>
      </c>
      <c r="B9" s="81" t="s">
        <v>145</v>
      </c>
      <c r="C9" s="60" t="s">
        <v>148</v>
      </c>
      <c r="D9" s="60" t="s">
        <v>142</v>
      </c>
      <c r="E9" s="61" t="s">
        <v>127</v>
      </c>
      <c r="F9" s="60" t="str">
        <f t="shared" si="0"/>
        <v>Hulet Thomas</v>
      </c>
      <c r="G9" s="61"/>
      <c r="H9" s="85"/>
      <c r="I9" s="62"/>
      <c r="J9" s="63"/>
    </row>
    <row r="10" spans="1:10" hidden="1" x14ac:dyDescent="0.25">
      <c r="A10" s="59" t="s">
        <v>79</v>
      </c>
      <c r="B10" s="81" t="s">
        <v>174</v>
      </c>
      <c r="C10" s="60" t="s">
        <v>157</v>
      </c>
      <c r="D10" s="60" t="s">
        <v>156</v>
      </c>
      <c r="E10" s="61" t="s">
        <v>127</v>
      </c>
      <c r="F10" s="60" t="str">
        <f t="shared" si="0"/>
        <v>Reckinger Yves</v>
      </c>
      <c r="G10" s="61"/>
      <c r="H10" s="85"/>
      <c r="I10" s="61"/>
      <c r="J10" s="63"/>
    </row>
    <row r="11" spans="1:10" hidden="1" x14ac:dyDescent="0.25">
      <c r="A11" s="59" t="s">
        <v>79</v>
      </c>
      <c r="B11" s="81" t="s">
        <v>175</v>
      </c>
      <c r="C11" s="60" t="s">
        <v>154</v>
      </c>
      <c r="D11" s="60" t="s">
        <v>153</v>
      </c>
      <c r="E11" s="61" t="s">
        <v>127</v>
      </c>
      <c r="F11" s="60" t="str">
        <f t="shared" si="0"/>
        <v>Hartung Daniel</v>
      </c>
      <c r="G11" s="61"/>
      <c r="H11" s="85"/>
      <c r="I11" s="61"/>
      <c r="J11" s="63"/>
    </row>
    <row r="12" spans="1:10" ht="15.75" hidden="1" customHeight="1" x14ac:dyDescent="0.25">
      <c r="A12" s="59" t="s">
        <v>79</v>
      </c>
      <c r="B12" s="81" t="s">
        <v>176</v>
      </c>
      <c r="C12" s="60" t="s">
        <v>159</v>
      </c>
      <c r="D12" s="60" t="s">
        <v>158</v>
      </c>
      <c r="E12" s="61" t="s">
        <v>127</v>
      </c>
      <c r="F12" s="60" t="str">
        <f t="shared" si="0"/>
        <v>Emeringer Germain</v>
      </c>
      <c r="G12" s="61"/>
      <c r="H12" s="85"/>
      <c r="I12" s="62"/>
      <c r="J12" s="63"/>
    </row>
    <row r="13" spans="1:10" ht="15.75" hidden="1" customHeight="1" x14ac:dyDescent="0.25">
      <c r="A13" s="59" t="s">
        <v>79</v>
      </c>
      <c r="B13" s="81" t="s">
        <v>177</v>
      </c>
      <c r="C13" s="60" t="s">
        <v>161</v>
      </c>
      <c r="D13" s="60" t="s">
        <v>160</v>
      </c>
      <c r="E13" s="61" t="s">
        <v>127</v>
      </c>
      <c r="F13" s="60" t="str">
        <f t="shared" si="0"/>
        <v>Braquet Paul</v>
      </c>
      <c r="G13" s="61"/>
      <c r="H13" s="85"/>
      <c r="I13" s="62"/>
      <c r="J13" s="63"/>
    </row>
    <row r="14" spans="1:10" ht="15.75" hidden="1" customHeight="1" x14ac:dyDescent="0.25">
      <c r="A14" s="59" t="s">
        <v>79</v>
      </c>
      <c r="B14" s="81" t="s">
        <v>178</v>
      </c>
      <c r="C14" s="60" t="s">
        <v>163</v>
      </c>
      <c r="D14" s="60" t="s">
        <v>162</v>
      </c>
      <c r="E14" s="61" t="s">
        <v>127</v>
      </c>
      <c r="F14" s="60" t="str">
        <f t="shared" si="0"/>
        <v>Robinet Etienne</v>
      </c>
      <c r="G14" s="61"/>
      <c r="H14" s="85"/>
      <c r="I14" s="61"/>
      <c r="J14" s="63"/>
    </row>
    <row r="15" spans="1:10" ht="15.75" hidden="1" customHeight="1" x14ac:dyDescent="0.25">
      <c r="A15" s="59" t="s">
        <v>79</v>
      </c>
      <c r="B15" s="81" t="s">
        <v>179</v>
      </c>
      <c r="C15" s="60" t="s">
        <v>165</v>
      </c>
      <c r="D15" s="60" t="s">
        <v>164</v>
      </c>
      <c r="E15" s="61" t="s">
        <v>127</v>
      </c>
      <c r="F15" s="60" t="str">
        <f t="shared" si="0"/>
        <v>Muller Philippe</v>
      </c>
      <c r="G15" s="61"/>
      <c r="H15" s="85"/>
      <c r="I15" s="61"/>
      <c r="J15" s="63"/>
    </row>
    <row r="16" spans="1:10" ht="15.75" hidden="1" customHeight="1" x14ac:dyDescent="0.25">
      <c r="A16" s="59" t="s">
        <v>79</v>
      </c>
      <c r="B16" s="81" t="s">
        <v>180</v>
      </c>
      <c r="C16" s="60" t="s">
        <v>167</v>
      </c>
      <c r="D16" s="60" t="s">
        <v>166</v>
      </c>
      <c r="E16" s="61" t="s">
        <v>127</v>
      </c>
      <c r="F16" s="60" t="str">
        <f t="shared" si="0"/>
        <v>Krantz Jérôme</v>
      </c>
      <c r="G16" s="61"/>
      <c r="H16" s="85"/>
      <c r="I16" s="62"/>
      <c r="J16" s="63"/>
    </row>
    <row r="17" spans="1:10" ht="15.75" hidden="1" customHeight="1" x14ac:dyDescent="0.25">
      <c r="A17" s="59" t="s">
        <v>79</v>
      </c>
      <c r="B17" s="81" t="s">
        <v>181</v>
      </c>
      <c r="C17" s="60" t="s">
        <v>169</v>
      </c>
      <c r="D17" s="60" t="s">
        <v>168</v>
      </c>
      <c r="E17" s="61" t="s">
        <v>127</v>
      </c>
      <c r="F17" s="60" t="str">
        <f t="shared" si="0"/>
        <v>Backes Jörg</v>
      </c>
      <c r="G17" s="61"/>
      <c r="H17" s="85"/>
      <c r="I17" s="62"/>
      <c r="J17" s="63"/>
    </row>
    <row r="18" spans="1:10" hidden="1" x14ac:dyDescent="0.25">
      <c r="A18" s="59" t="s">
        <v>79</v>
      </c>
      <c r="B18" s="81" t="s">
        <v>182</v>
      </c>
      <c r="C18" s="60" t="s">
        <v>171</v>
      </c>
      <c r="D18" s="60" t="s">
        <v>170</v>
      </c>
      <c r="E18" s="61" t="s">
        <v>133</v>
      </c>
      <c r="F18" s="60" t="str">
        <f t="shared" si="0"/>
        <v>Huberty Stéphanie</v>
      </c>
      <c r="G18" s="61"/>
      <c r="H18" s="85"/>
      <c r="I18" s="62"/>
      <c r="J18" s="64"/>
    </row>
    <row r="19" spans="1:10" hidden="1" x14ac:dyDescent="0.25">
      <c r="A19" s="59" t="s">
        <v>79</v>
      </c>
      <c r="B19" s="81" t="s">
        <v>183</v>
      </c>
      <c r="C19" s="60" t="s">
        <v>173</v>
      </c>
      <c r="D19" s="60" t="s">
        <v>172</v>
      </c>
      <c r="E19" s="61" t="s">
        <v>133</v>
      </c>
      <c r="F19" s="60" t="str">
        <f t="shared" si="0"/>
        <v>Decoudu Claire</v>
      </c>
      <c r="G19" s="61"/>
      <c r="H19" s="85"/>
      <c r="I19" s="62"/>
      <c r="J19" s="64"/>
    </row>
    <row r="20" spans="1:10" hidden="1" x14ac:dyDescent="0.25">
      <c r="A20" s="59" t="s">
        <v>47</v>
      </c>
      <c r="B20" s="81" t="s">
        <v>212</v>
      </c>
      <c r="C20" s="60" t="s">
        <v>188</v>
      </c>
      <c r="D20" s="60" t="s">
        <v>187</v>
      </c>
      <c r="E20" s="61" t="s">
        <v>133</v>
      </c>
      <c r="F20" s="60" t="str">
        <f t="shared" si="0"/>
        <v>Bröcker Christina</v>
      </c>
      <c r="G20" s="61"/>
      <c r="H20" s="85"/>
      <c r="I20" s="62"/>
      <c r="J20" s="64"/>
    </row>
    <row r="21" spans="1:10" hidden="1" x14ac:dyDescent="0.25">
      <c r="A21" s="59" t="s">
        <v>47</v>
      </c>
      <c r="B21" s="81" t="s">
        <v>213</v>
      </c>
      <c r="C21" s="60" t="s">
        <v>190</v>
      </c>
      <c r="D21" s="60" t="s">
        <v>189</v>
      </c>
      <c r="E21" s="61" t="s">
        <v>133</v>
      </c>
      <c r="F21" s="60" t="str">
        <f t="shared" si="0"/>
        <v>Mora Mena Elisa</v>
      </c>
      <c r="G21" s="61"/>
      <c r="H21" s="85"/>
      <c r="I21" s="62"/>
      <c r="J21" s="64"/>
    </row>
    <row r="22" spans="1:10" hidden="1" x14ac:dyDescent="0.25">
      <c r="A22" s="59" t="s">
        <v>47</v>
      </c>
      <c r="B22" s="81" t="s">
        <v>214</v>
      </c>
      <c r="C22" s="60" t="s">
        <v>192</v>
      </c>
      <c r="D22" s="60" t="s">
        <v>191</v>
      </c>
      <c r="E22" s="61" t="s">
        <v>127</v>
      </c>
      <c r="F22" s="60" t="str">
        <f t="shared" si="0"/>
        <v>Ayache Stéphane</v>
      </c>
      <c r="G22" s="61"/>
      <c r="H22" s="85"/>
      <c r="I22" s="62"/>
      <c r="J22" s="64"/>
    </row>
    <row r="23" spans="1:10" hidden="1" x14ac:dyDescent="0.25">
      <c r="A23" s="59" t="s">
        <v>47</v>
      </c>
      <c r="B23" s="81" t="s">
        <v>215</v>
      </c>
      <c r="C23" s="60" t="s">
        <v>194</v>
      </c>
      <c r="D23" s="60" t="s">
        <v>193</v>
      </c>
      <c r="E23" s="61" t="s">
        <v>127</v>
      </c>
      <c r="F23" s="60" t="str">
        <f t="shared" si="0"/>
        <v>Bali Ismail</v>
      </c>
      <c r="G23" s="61"/>
      <c r="H23" s="85"/>
      <c r="I23" s="62"/>
      <c r="J23" s="63"/>
    </row>
    <row r="24" spans="1:10" hidden="1" x14ac:dyDescent="0.25">
      <c r="A24" s="59" t="s">
        <v>47</v>
      </c>
      <c r="B24" s="81" t="s">
        <v>216</v>
      </c>
      <c r="C24" s="60" t="s">
        <v>196</v>
      </c>
      <c r="D24" s="60" t="s">
        <v>195</v>
      </c>
      <c r="E24" s="61" t="s">
        <v>127</v>
      </c>
      <c r="F24" s="60" t="str">
        <f t="shared" si="0"/>
        <v>Fabry Julien</v>
      </c>
      <c r="G24" s="61"/>
      <c r="H24" s="85"/>
      <c r="I24" s="62"/>
      <c r="J24" s="63"/>
    </row>
    <row r="25" spans="1:10" hidden="1" x14ac:dyDescent="0.25">
      <c r="A25" s="59" t="s">
        <v>47</v>
      </c>
      <c r="B25" s="81" t="s">
        <v>217</v>
      </c>
      <c r="C25" s="60" t="s">
        <v>198</v>
      </c>
      <c r="D25" s="60" t="s">
        <v>197</v>
      </c>
      <c r="E25" s="61" t="s">
        <v>127</v>
      </c>
      <c r="F25" s="60" t="str">
        <f t="shared" si="0"/>
        <v>Ianotta Salvatore</v>
      </c>
      <c r="G25" s="61"/>
      <c r="H25" s="85"/>
      <c r="I25" s="62"/>
      <c r="J25" s="63"/>
    </row>
    <row r="26" spans="1:10" hidden="1" x14ac:dyDescent="0.25">
      <c r="A26" s="59" t="s">
        <v>47</v>
      </c>
      <c r="B26" s="81" t="s">
        <v>218</v>
      </c>
      <c r="C26" s="60" t="s">
        <v>200</v>
      </c>
      <c r="D26" s="60" t="s">
        <v>199</v>
      </c>
      <c r="E26" s="61" t="s">
        <v>127</v>
      </c>
      <c r="F26" s="60" t="str">
        <f t="shared" si="0"/>
        <v>Pereira Pinto Michel</v>
      </c>
      <c r="G26" s="61"/>
      <c r="H26" s="85"/>
      <c r="I26" s="62"/>
      <c r="J26" s="63"/>
    </row>
    <row r="27" spans="1:10" hidden="1" x14ac:dyDescent="0.25">
      <c r="A27" s="59" t="s">
        <v>47</v>
      </c>
      <c r="B27" s="81" t="s">
        <v>219</v>
      </c>
      <c r="C27" s="60" t="s">
        <v>202</v>
      </c>
      <c r="D27" s="60" t="s">
        <v>201</v>
      </c>
      <c r="E27" s="61" t="s">
        <v>127</v>
      </c>
      <c r="F27" s="60" t="str">
        <f t="shared" si="0"/>
        <v>Milesi Raphaël</v>
      </c>
      <c r="G27" s="61"/>
      <c r="H27" s="85"/>
      <c r="I27" s="62"/>
      <c r="J27" s="63"/>
    </row>
    <row r="28" spans="1:10" hidden="1" x14ac:dyDescent="0.25">
      <c r="A28" s="59" t="s">
        <v>47</v>
      </c>
      <c r="B28" s="81" t="s">
        <v>220</v>
      </c>
      <c r="C28" s="60" t="s">
        <v>203</v>
      </c>
      <c r="D28" s="60" t="s">
        <v>160</v>
      </c>
      <c r="E28" s="61" t="s">
        <v>127</v>
      </c>
      <c r="F28" s="60" t="str">
        <f t="shared" si="0"/>
        <v>Gernay Paul</v>
      </c>
      <c r="G28" s="61"/>
      <c r="H28" s="85"/>
      <c r="I28" s="62"/>
      <c r="J28" s="63"/>
    </row>
    <row r="29" spans="1:10" hidden="1" x14ac:dyDescent="0.25">
      <c r="A29" s="59" t="s">
        <v>47</v>
      </c>
      <c r="B29" s="81" t="s">
        <v>221</v>
      </c>
      <c r="C29" s="60" t="s">
        <v>205</v>
      </c>
      <c r="D29" s="60" t="s">
        <v>204</v>
      </c>
      <c r="E29" s="61" t="s">
        <v>127</v>
      </c>
      <c r="F29" s="60" t="str">
        <f t="shared" si="0"/>
        <v>Faber Francis</v>
      </c>
      <c r="G29" s="61"/>
      <c r="H29" s="85"/>
      <c r="I29" s="62"/>
      <c r="J29" s="63"/>
    </row>
    <row r="30" spans="1:10" hidden="1" x14ac:dyDescent="0.25">
      <c r="A30" s="59" t="s">
        <v>47</v>
      </c>
      <c r="B30" s="81" t="s">
        <v>222</v>
      </c>
      <c r="C30" s="60" t="s">
        <v>207</v>
      </c>
      <c r="D30" s="60" t="s">
        <v>206</v>
      </c>
      <c r="E30" s="61" t="s">
        <v>127</v>
      </c>
      <c r="F30" s="60" t="str">
        <f t="shared" si="0"/>
        <v>Noël Sébastien</v>
      </c>
      <c r="G30" s="61"/>
      <c r="H30" s="85"/>
      <c r="I30" s="62"/>
      <c r="J30" s="63"/>
    </row>
    <row r="31" spans="1:10" hidden="1" x14ac:dyDescent="0.25">
      <c r="A31" s="59" t="s">
        <v>47</v>
      </c>
      <c r="B31" s="81" t="s">
        <v>223</v>
      </c>
      <c r="C31" s="60" t="s">
        <v>209</v>
      </c>
      <c r="D31" s="60" t="s">
        <v>208</v>
      </c>
      <c r="E31" s="61" t="s">
        <v>127</v>
      </c>
      <c r="F31" s="60" t="str">
        <f t="shared" si="0"/>
        <v>Groven Arnaud</v>
      </c>
      <c r="G31" s="61"/>
      <c r="H31" s="85"/>
      <c r="I31" s="62"/>
      <c r="J31" s="63"/>
    </row>
    <row r="32" spans="1:10" ht="15.75" hidden="1" customHeight="1" x14ac:dyDescent="0.25">
      <c r="A32" s="59" t="s">
        <v>47</v>
      </c>
      <c r="B32" s="81" t="s">
        <v>224</v>
      </c>
      <c r="C32" s="60" t="s">
        <v>211</v>
      </c>
      <c r="D32" s="60" t="s">
        <v>210</v>
      </c>
      <c r="E32" s="61" t="s">
        <v>127</v>
      </c>
      <c r="F32" s="60" t="str">
        <f t="shared" si="0"/>
        <v>Beauchesne Gael</v>
      </c>
      <c r="G32" s="61"/>
      <c r="H32" s="85"/>
      <c r="I32" s="62"/>
      <c r="J32" s="63"/>
    </row>
    <row r="33" spans="1:10" ht="15.75" hidden="1" customHeight="1" x14ac:dyDescent="0.25">
      <c r="A33" s="59" t="s">
        <v>86</v>
      </c>
      <c r="B33" s="81" t="s">
        <v>255</v>
      </c>
      <c r="C33" s="60" t="s">
        <v>230</v>
      </c>
      <c r="D33" s="60" t="s">
        <v>231</v>
      </c>
      <c r="E33" s="61" t="s">
        <v>127</v>
      </c>
      <c r="F33" s="60" t="str">
        <f t="shared" si="0"/>
        <v>Nikolaos Giannaris</v>
      </c>
      <c r="G33" s="61"/>
      <c r="H33" s="85"/>
      <c r="I33" s="62"/>
      <c r="J33" s="63"/>
    </row>
    <row r="34" spans="1:10" ht="15.75" hidden="1" customHeight="1" x14ac:dyDescent="0.25">
      <c r="A34" s="59" t="s">
        <v>86</v>
      </c>
      <c r="B34" s="81" t="s">
        <v>256</v>
      </c>
      <c r="C34" s="60" t="s">
        <v>232</v>
      </c>
      <c r="D34" s="60" t="s">
        <v>233</v>
      </c>
      <c r="E34" s="61" t="s">
        <v>127</v>
      </c>
      <c r="F34" s="60" t="str">
        <f t="shared" si="0"/>
        <v>Bence Lanyi</v>
      </c>
      <c r="G34" s="61"/>
      <c r="H34" s="85"/>
      <c r="I34" s="62"/>
      <c r="J34" s="63"/>
    </row>
    <row r="35" spans="1:10" ht="15.75" hidden="1" customHeight="1" x14ac:dyDescent="0.25">
      <c r="A35" s="59" t="s">
        <v>86</v>
      </c>
      <c r="B35" s="81" t="s">
        <v>257</v>
      </c>
      <c r="C35" s="60" t="s">
        <v>234</v>
      </c>
      <c r="D35" s="60" t="s">
        <v>235</v>
      </c>
      <c r="E35" s="61" t="s">
        <v>127</v>
      </c>
      <c r="F35" s="60" t="str">
        <f t="shared" si="0"/>
        <v>Charitos Theodore</v>
      </c>
      <c r="G35" s="61"/>
      <c r="H35" s="85"/>
      <c r="I35" s="62"/>
      <c r="J35" s="63"/>
    </row>
    <row r="36" spans="1:10" hidden="1" x14ac:dyDescent="0.25">
      <c r="A36" s="59" t="s">
        <v>86</v>
      </c>
      <c r="B36" s="81" t="s">
        <v>258</v>
      </c>
      <c r="C36" s="60" t="s">
        <v>236</v>
      </c>
      <c r="D36" s="60" t="s">
        <v>237</v>
      </c>
      <c r="E36" s="61" t="s">
        <v>133</v>
      </c>
      <c r="F36" s="60" t="str">
        <f t="shared" si="0"/>
        <v>Starcevic Marija</v>
      </c>
      <c r="G36" s="61"/>
      <c r="H36" s="85"/>
      <c r="I36" s="62"/>
      <c r="J36" s="63"/>
    </row>
    <row r="37" spans="1:10" hidden="1" x14ac:dyDescent="0.25">
      <c r="A37" s="59" t="s">
        <v>86</v>
      </c>
      <c r="B37" s="81" t="s">
        <v>259</v>
      </c>
      <c r="C37" s="60" t="s">
        <v>227</v>
      </c>
      <c r="D37" s="60" t="s">
        <v>228</v>
      </c>
      <c r="E37" s="61" t="s">
        <v>133</v>
      </c>
      <c r="F37" s="60" t="str">
        <f t="shared" si="0"/>
        <v>Gerber Shelly</v>
      </c>
      <c r="G37" s="61"/>
      <c r="H37" s="85"/>
      <c r="I37" s="62"/>
      <c r="J37" s="63"/>
    </row>
    <row r="38" spans="1:10" hidden="1" x14ac:dyDescent="0.25">
      <c r="A38" s="59" t="s">
        <v>86</v>
      </c>
      <c r="B38" s="81" t="s">
        <v>260</v>
      </c>
      <c r="C38" s="60" t="s">
        <v>238</v>
      </c>
      <c r="D38" s="60" t="s">
        <v>239</v>
      </c>
      <c r="E38" s="61" t="s">
        <v>133</v>
      </c>
      <c r="F38" s="60" t="str">
        <f t="shared" si="0"/>
        <v>Wierzbowska Maria Magdalena</v>
      </c>
      <c r="G38" s="61"/>
      <c r="H38" s="85"/>
      <c r="I38" s="62"/>
      <c r="J38" s="63"/>
    </row>
    <row r="39" spans="1:10" hidden="1" x14ac:dyDescent="0.25">
      <c r="A39" s="59" t="s">
        <v>86</v>
      </c>
      <c r="B39" s="81" t="s">
        <v>261</v>
      </c>
      <c r="C39" s="60" t="s">
        <v>240</v>
      </c>
      <c r="D39" s="60" t="s">
        <v>241</v>
      </c>
      <c r="E39" s="61" t="s">
        <v>127</v>
      </c>
      <c r="F39" s="60" t="str">
        <f t="shared" si="0"/>
        <v>Carolla Dante</v>
      </c>
      <c r="G39" s="61"/>
      <c r="H39" s="85"/>
      <c r="I39" s="62"/>
      <c r="J39" s="63"/>
    </row>
    <row r="40" spans="1:10" hidden="1" x14ac:dyDescent="0.25">
      <c r="A40" s="59" t="s">
        <v>86</v>
      </c>
      <c r="B40" s="81" t="s">
        <v>262</v>
      </c>
      <c r="C40" s="60" t="s">
        <v>242</v>
      </c>
      <c r="D40" s="60" t="s">
        <v>243</v>
      </c>
      <c r="E40" s="61" t="s">
        <v>133</v>
      </c>
      <c r="F40" s="60" t="str">
        <f t="shared" si="0"/>
        <v>Beth Antje</v>
      </c>
      <c r="G40" s="61"/>
      <c r="H40" s="85"/>
      <c r="I40" s="62"/>
      <c r="J40" s="63"/>
    </row>
    <row r="41" spans="1:10" ht="15.75" hidden="1" customHeight="1" x14ac:dyDescent="0.25">
      <c r="A41" s="59" t="s">
        <v>86</v>
      </c>
      <c r="B41" s="81" t="s">
        <v>263</v>
      </c>
      <c r="C41" s="60" t="s">
        <v>244</v>
      </c>
      <c r="D41" s="60" t="s">
        <v>245</v>
      </c>
      <c r="E41" s="61" t="s">
        <v>127</v>
      </c>
      <c r="F41" s="60" t="str">
        <f t="shared" si="0"/>
        <v>Sibilia Pierre</v>
      </c>
      <c r="G41" s="61"/>
      <c r="H41" s="85"/>
      <c r="I41" s="62"/>
      <c r="J41" s="63"/>
    </row>
    <row r="42" spans="1:10" ht="15.75" hidden="1" customHeight="1" x14ac:dyDescent="0.25">
      <c r="A42" s="59" t="s">
        <v>86</v>
      </c>
      <c r="B42" s="81" t="s">
        <v>264</v>
      </c>
      <c r="C42" s="60" t="s">
        <v>247</v>
      </c>
      <c r="D42" s="60" t="s">
        <v>246</v>
      </c>
      <c r="E42" s="61" t="s">
        <v>133</v>
      </c>
      <c r="F42" s="60" t="str">
        <f t="shared" si="0"/>
        <v>Gonzalez Mota Eloise</v>
      </c>
      <c r="G42" s="61"/>
      <c r="H42" s="85"/>
      <c r="I42" s="62"/>
      <c r="J42" s="63"/>
    </row>
    <row r="43" spans="1:10" ht="15.75" hidden="1" customHeight="1" x14ac:dyDescent="0.25">
      <c r="A43" s="59" t="s">
        <v>86</v>
      </c>
      <c r="B43" s="81" t="s">
        <v>265</v>
      </c>
      <c r="C43" s="60" t="s">
        <v>248</v>
      </c>
      <c r="D43" s="60" t="s">
        <v>166</v>
      </c>
      <c r="E43" s="61" t="s">
        <v>127</v>
      </c>
      <c r="F43" s="60" t="str">
        <f t="shared" si="0"/>
        <v>Marcelino Jérôme</v>
      </c>
      <c r="G43" s="61"/>
      <c r="H43" s="85"/>
      <c r="I43" s="62"/>
      <c r="J43" s="63"/>
    </row>
    <row r="44" spans="1:10" hidden="1" x14ac:dyDescent="0.25">
      <c r="A44" s="59" t="s">
        <v>86</v>
      </c>
      <c r="B44" s="81" t="s">
        <v>266</v>
      </c>
      <c r="C44" s="60" t="s">
        <v>249</v>
      </c>
      <c r="D44" s="60" t="s">
        <v>250</v>
      </c>
      <c r="E44" s="61" t="s">
        <v>127</v>
      </c>
      <c r="F44" s="60" t="str">
        <f t="shared" si="0"/>
        <v>Garofalo Ottavio</v>
      </c>
      <c r="G44" s="61"/>
      <c r="H44" s="85"/>
      <c r="I44" s="62"/>
      <c r="J44" s="63"/>
    </row>
    <row r="45" spans="1:10" hidden="1" x14ac:dyDescent="0.25">
      <c r="A45" s="59" t="s">
        <v>86</v>
      </c>
      <c r="B45" s="81" t="s">
        <v>267</v>
      </c>
      <c r="C45" s="60" t="s">
        <v>251</v>
      </c>
      <c r="D45" s="60" t="s">
        <v>252</v>
      </c>
      <c r="E45" s="61" t="s">
        <v>133</v>
      </c>
      <c r="F45" s="60" t="str">
        <f t="shared" si="0"/>
        <v>Özdogan Didem</v>
      </c>
      <c r="G45" s="61"/>
      <c r="H45" s="85"/>
      <c r="I45" s="62"/>
      <c r="J45" s="63"/>
    </row>
    <row r="46" spans="1:10" hidden="1" x14ac:dyDescent="0.25">
      <c r="A46" s="59" t="s">
        <v>86</v>
      </c>
      <c r="B46" s="81" t="s">
        <v>268</v>
      </c>
      <c r="C46" s="60" t="s">
        <v>253</v>
      </c>
      <c r="D46" s="60" t="s">
        <v>254</v>
      </c>
      <c r="E46" s="61" t="s">
        <v>127</v>
      </c>
      <c r="F46" s="60" t="str">
        <f t="shared" si="0"/>
        <v>Balsamo Ettore</v>
      </c>
      <c r="G46" s="61"/>
      <c r="H46" s="85"/>
      <c r="I46" s="62"/>
      <c r="J46" s="63"/>
    </row>
    <row r="47" spans="1:10" x14ac:dyDescent="0.25">
      <c r="A47" s="59" t="s">
        <v>94</v>
      </c>
      <c r="B47" s="81" t="s">
        <v>272</v>
      </c>
      <c r="C47" s="60" t="s">
        <v>274</v>
      </c>
      <c r="D47" s="60" t="s">
        <v>170</v>
      </c>
      <c r="E47" s="61" t="s">
        <v>133</v>
      </c>
      <c r="F47" s="60" t="str">
        <f t="shared" si="0"/>
        <v>Baldinucci Stéphanie</v>
      </c>
      <c r="G47" s="61"/>
      <c r="H47" s="85"/>
      <c r="I47" s="62"/>
      <c r="J47" s="63"/>
    </row>
    <row r="48" spans="1:10" x14ac:dyDescent="0.25">
      <c r="A48" s="59" t="s">
        <v>94</v>
      </c>
      <c r="B48" s="81" t="s">
        <v>273</v>
      </c>
      <c r="C48" s="60" t="s">
        <v>275</v>
      </c>
      <c r="D48" s="60" t="s">
        <v>276</v>
      </c>
      <c r="E48" s="61" t="s">
        <v>133</v>
      </c>
      <c r="F48" s="60" t="str">
        <f t="shared" si="0"/>
        <v>Da Costa Gabrielle</v>
      </c>
      <c r="G48" s="61"/>
      <c r="H48" s="85"/>
      <c r="I48" s="62"/>
      <c r="J48" s="63"/>
    </row>
    <row r="49" spans="1:10" x14ac:dyDescent="0.25">
      <c r="A49" s="59" t="s">
        <v>94</v>
      </c>
      <c r="B49" s="81" t="s">
        <v>290</v>
      </c>
      <c r="C49" s="60" t="s">
        <v>270</v>
      </c>
      <c r="D49" s="60" t="s">
        <v>271</v>
      </c>
      <c r="E49" s="61" t="s">
        <v>127</v>
      </c>
      <c r="F49" s="60" t="str">
        <f t="shared" si="0"/>
        <v>Ritz Ben</v>
      </c>
      <c r="G49" s="61"/>
      <c r="H49" s="85"/>
      <c r="I49" s="62"/>
      <c r="J49" s="63"/>
    </row>
    <row r="50" spans="1:10" x14ac:dyDescent="0.25">
      <c r="A50" s="59" t="s">
        <v>94</v>
      </c>
      <c r="B50" s="81" t="s">
        <v>291</v>
      </c>
      <c r="C50" s="60" t="s">
        <v>277</v>
      </c>
      <c r="D50" s="60" t="s">
        <v>278</v>
      </c>
      <c r="E50" s="61" t="s">
        <v>127</v>
      </c>
      <c r="F50" s="60" t="str">
        <f t="shared" si="0"/>
        <v>Najfeld Mathias</v>
      </c>
      <c r="G50" s="61"/>
      <c r="H50" s="85"/>
      <c r="I50" s="62"/>
      <c r="J50" s="63"/>
    </row>
    <row r="51" spans="1:10" x14ac:dyDescent="0.25">
      <c r="A51" s="59" t="s">
        <v>94</v>
      </c>
      <c r="B51" s="81" t="s">
        <v>292</v>
      </c>
      <c r="C51" s="60" t="s">
        <v>279</v>
      </c>
      <c r="D51" s="60" t="s">
        <v>280</v>
      </c>
      <c r="E51" s="61" t="s">
        <v>127</v>
      </c>
      <c r="F51" s="60" t="str">
        <f t="shared" si="0"/>
        <v>Paffenholz Marc</v>
      </c>
      <c r="G51" s="61"/>
      <c r="H51" s="85"/>
      <c r="I51" s="62"/>
      <c r="J51" s="63"/>
    </row>
    <row r="52" spans="1:10" x14ac:dyDescent="0.25">
      <c r="A52" s="59" t="s">
        <v>94</v>
      </c>
      <c r="B52" s="81" t="s">
        <v>293</v>
      </c>
      <c r="C52" s="60" t="s">
        <v>281</v>
      </c>
      <c r="D52" s="60" t="s">
        <v>282</v>
      </c>
      <c r="E52" s="61" t="s">
        <v>127</v>
      </c>
      <c r="F52" s="60" t="str">
        <f t="shared" si="0"/>
        <v>Thilmany Michaël</v>
      </c>
      <c r="G52" s="61"/>
      <c r="H52" s="85"/>
      <c r="I52" s="62"/>
      <c r="J52" s="63"/>
    </row>
    <row r="53" spans="1:10" x14ac:dyDescent="0.25">
      <c r="A53" s="59" t="s">
        <v>94</v>
      </c>
      <c r="B53" s="81" t="s">
        <v>294</v>
      </c>
      <c r="C53" s="60" t="s">
        <v>284</v>
      </c>
      <c r="D53" s="60" t="s">
        <v>283</v>
      </c>
      <c r="E53" s="61" t="s">
        <v>127</v>
      </c>
      <c r="F53" s="60" t="str">
        <f t="shared" si="0"/>
        <v>Methais Jean-Philippe</v>
      </c>
      <c r="G53" s="61"/>
      <c r="H53" s="85"/>
      <c r="I53" s="62"/>
      <c r="J53" s="63"/>
    </row>
    <row r="54" spans="1:10" x14ac:dyDescent="0.25">
      <c r="A54" s="59" t="s">
        <v>94</v>
      </c>
      <c r="B54" s="81" t="s">
        <v>295</v>
      </c>
      <c r="C54" s="60" t="s">
        <v>285</v>
      </c>
      <c r="D54" s="60" t="s">
        <v>164</v>
      </c>
      <c r="E54" s="61" t="s">
        <v>127</v>
      </c>
      <c r="F54" s="60" t="str">
        <f t="shared" si="0"/>
        <v>Celis Philippe</v>
      </c>
      <c r="G54" s="61"/>
      <c r="H54" s="85"/>
      <c r="I54" s="62"/>
      <c r="J54" s="63"/>
    </row>
    <row r="55" spans="1:10" x14ac:dyDescent="0.25">
      <c r="A55" s="59" t="s">
        <v>94</v>
      </c>
      <c r="B55" s="81" t="s">
        <v>296</v>
      </c>
      <c r="C55" s="60" t="s">
        <v>286</v>
      </c>
      <c r="D55" s="60" t="s">
        <v>287</v>
      </c>
      <c r="E55" s="61" t="s">
        <v>127</v>
      </c>
      <c r="F55" s="60" t="str">
        <f t="shared" si="0"/>
        <v>Rosa Armando</v>
      </c>
      <c r="G55" s="61"/>
      <c r="H55" s="85"/>
      <c r="I55" s="62"/>
      <c r="J55" s="63"/>
    </row>
    <row r="56" spans="1:10" x14ac:dyDescent="0.25">
      <c r="A56" s="59" t="s">
        <v>94</v>
      </c>
      <c r="B56" s="81" t="s">
        <v>297</v>
      </c>
      <c r="C56" s="60" t="s">
        <v>288</v>
      </c>
      <c r="D56" s="60" t="s">
        <v>289</v>
      </c>
      <c r="E56" s="61" t="s">
        <v>127</v>
      </c>
      <c r="F56" s="60" t="str">
        <f t="shared" si="0"/>
        <v>Arou-Vignod Emmanuel</v>
      </c>
      <c r="G56" s="61"/>
      <c r="H56" s="85"/>
      <c r="I56" s="62"/>
      <c r="J56" s="63"/>
    </row>
    <row r="57" spans="1:10" x14ac:dyDescent="0.25">
      <c r="A57" s="59" t="s">
        <v>104</v>
      </c>
      <c r="B57" s="81" t="s">
        <v>323</v>
      </c>
      <c r="C57" s="60" t="s">
        <v>302</v>
      </c>
      <c r="D57" s="60" t="s">
        <v>156</v>
      </c>
      <c r="E57" s="61" t="s">
        <v>127</v>
      </c>
      <c r="F57" s="60" t="str">
        <f t="shared" si="0"/>
        <v>Picard Yves</v>
      </c>
      <c r="G57" s="61"/>
      <c r="H57" s="85"/>
      <c r="I57" s="62"/>
      <c r="J57" s="63"/>
    </row>
    <row r="58" spans="1:10" x14ac:dyDescent="0.25">
      <c r="A58" s="59" t="s">
        <v>104</v>
      </c>
      <c r="B58" s="81" t="s">
        <v>324</v>
      </c>
      <c r="C58" s="60" t="s">
        <v>303</v>
      </c>
      <c r="D58" s="60" t="s">
        <v>201</v>
      </c>
      <c r="E58" s="61" t="s">
        <v>127</v>
      </c>
      <c r="F58" s="60" t="str">
        <f t="shared" si="0"/>
        <v>Tonon Raphaël</v>
      </c>
      <c r="G58" s="61"/>
      <c r="H58" s="85"/>
      <c r="I58" s="62"/>
      <c r="J58" s="63"/>
    </row>
    <row r="59" spans="1:10" x14ac:dyDescent="0.25">
      <c r="A59" s="59" t="s">
        <v>104</v>
      </c>
      <c r="B59" s="81" t="s">
        <v>325</v>
      </c>
      <c r="C59" s="60" t="s">
        <v>304</v>
      </c>
      <c r="D59" s="60" t="s">
        <v>305</v>
      </c>
      <c r="E59" s="61" t="s">
        <v>127</v>
      </c>
      <c r="F59" s="60" t="str">
        <f t="shared" si="0"/>
        <v>De Borger Sam</v>
      </c>
      <c r="G59" s="61"/>
      <c r="H59" s="85"/>
      <c r="I59" s="62"/>
      <c r="J59" s="63"/>
    </row>
    <row r="60" spans="1:10" x14ac:dyDescent="0.25">
      <c r="A60" s="59" t="s">
        <v>104</v>
      </c>
      <c r="B60" s="81" t="s">
        <v>326</v>
      </c>
      <c r="C60" s="60" t="s">
        <v>306</v>
      </c>
      <c r="D60" s="60" t="s">
        <v>307</v>
      </c>
      <c r="E60" s="61" t="s">
        <v>127</v>
      </c>
      <c r="F60" s="60" t="str">
        <f t="shared" si="0"/>
        <v>Sckuvie Jonathan</v>
      </c>
      <c r="G60" s="61"/>
      <c r="H60" s="85"/>
      <c r="I60" s="62"/>
      <c r="J60" s="63"/>
    </row>
    <row r="61" spans="1:10" x14ac:dyDescent="0.25">
      <c r="A61" s="59" t="s">
        <v>104</v>
      </c>
      <c r="B61" s="81" t="s">
        <v>327</v>
      </c>
      <c r="C61" s="60" t="s">
        <v>299</v>
      </c>
      <c r="D61" s="60" t="s">
        <v>300</v>
      </c>
      <c r="E61" s="61" t="s">
        <v>127</v>
      </c>
      <c r="F61" s="60" t="str">
        <f t="shared" si="0"/>
        <v>Kerac Zarko</v>
      </c>
      <c r="G61" s="61"/>
      <c r="H61" s="85"/>
      <c r="I61" s="62"/>
      <c r="J61" s="63"/>
    </row>
    <row r="62" spans="1:10" x14ac:dyDescent="0.25">
      <c r="A62" s="59" t="s">
        <v>104</v>
      </c>
      <c r="B62" s="81" t="s">
        <v>328</v>
      </c>
      <c r="C62" s="60" t="s">
        <v>308</v>
      </c>
      <c r="D62" s="60" t="s">
        <v>280</v>
      </c>
      <c r="E62" s="61" t="s">
        <v>127</v>
      </c>
      <c r="F62" s="60" t="str">
        <f t="shared" si="0"/>
        <v>Gelhausen Marc</v>
      </c>
      <c r="G62" s="61"/>
      <c r="H62" s="85"/>
      <c r="I62" s="62"/>
      <c r="J62" s="63"/>
    </row>
    <row r="63" spans="1:10" x14ac:dyDescent="0.25">
      <c r="A63" s="59" t="s">
        <v>104</v>
      </c>
      <c r="B63" s="81" t="s">
        <v>329</v>
      </c>
      <c r="C63" s="60" t="s">
        <v>309</v>
      </c>
      <c r="D63" s="60" t="s">
        <v>310</v>
      </c>
      <c r="E63" s="61" t="s">
        <v>127</v>
      </c>
      <c r="F63" s="60" t="str">
        <f t="shared" si="0"/>
        <v>Hentz Claude</v>
      </c>
      <c r="G63" s="61"/>
      <c r="H63" s="85"/>
      <c r="I63" s="62"/>
      <c r="J63" s="64"/>
    </row>
    <row r="64" spans="1:10" x14ac:dyDescent="0.25">
      <c r="A64" s="59" t="s">
        <v>104</v>
      </c>
      <c r="B64" s="81" t="s">
        <v>330</v>
      </c>
      <c r="C64" s="60" t="s">
        <v>311</v>
      </c>
      <c r="D64" s="60" t="s">
        <v>312</v>
      </c>
      <c r="E64" s="61" t="s">
        <v>127</v>
      </c>
      <c r="F64" s="60" t="str">
        <f t="shared" si="0"/>
        <v>Schaack Tom</v>
      </c>
      <c r="G64" s="61"/>
      <c r="H64" s="85"/>
      <c r="I64" s="61"/>
      <c r="J64" s="64"/>
    </row>
    <row r="65" spans="1:10" x14ac:dyDescent="0.25">
      <c r="A65" s="59" t="s">
        <v>104</v>
      </c>
      <c r="B65" s="81" t="s">
        <v>331</v>
      </c>
      <c r="C65" s="60" t="s">
        <v>313</v>
      </c>
      <c r="D65" s="60" t="s">
        <v>314</v>
      </c>
      <c r="E65" s="61" t="s">
        <v>133</v>
      </c>
      <c r="F65" s="60" t="str">
        <f t="shared" si="0"/>
        <v>Oestreicher Carole</v>
      </c>
      <c r="G65" s="61"/>
      <c r="H65" s="85"/>
      <c r="I65" s="61"/>
      <c r="J65" s="64"/>
    </row>
    <row r="66" spans="1:10" x14ac:dyDescent="0.25">
      <c r="A66" s="59" t="s">
        <v>104</v>
      </c>
      <c r="B66" s="81" t="s">
        <v>332</v>
      </c>
      <c r="C66" s="60" t="s">
        <v>315</v>
      </c>
      <c r="D66" s="60" t="s">
        <v>316</v>
      </c>
      <c r="E66" s="61" t="s">
        <v>133</v>
      </c>
      <c r="F66" s="60" t="str">
        <f t="shared" si="0"/>
        <v>Weber Carmen</v>
      </c>
      <c r="G66" s="61"/>
      <c r="H66" s="85"/>
      <c r="I66" s="61"/>
      <c r="J66" s="64"/>
    </row>
    <row r="67" spans="1:10" x14ac:dyDescent="0.25">
      <c r="A67" s="59" t="s">
        <v>104</v>
      </c>
      <c r="B67" s="81" t="s">
        <v>333</v>
      </c>
      <c r="C67" s="60" t="s">
        <v>317</v>
      </c>
      <c r="D67" s="60" t="s">
        <v>318</v>
      </c>
      <c r="E67" s="61" t="s">
        <v>133</v>
      </c>
      <c r="F67" s="60" t="str">
        <f t="shared" ref="F67:F92" si="1">C67&amp;" "&amp;D67</f>
        <v>Goeders Simone</v>
      </c>
      <c r="G67" s="61"/>
      <c r="H67" s="85"/>
      <c r="I67" s="61"/>
      <c r="J67" s="64"/>
    </row>
    <row r="68" spans="1:10" x14ac:dyDescent="0.25">
      <c r="A68" s="59" t="s">
        <v>104</v>
      </c>
      <c r="B68" s="81" t="s">
        <v>334</v>
      </c>
      <c r="C68" s="60" t="s">
        <v>319</v>
      </c>
      <c r="D68" s="60" t="s">
        <v>320</v>
      </c>
      <c r="E68" s="61" t="s">
        <v>133</v>
      </c>
      <c r="F68" s="60" t="str">
        <f t="shared" si="1"/>
        <v>Kinsch Laila</v>
      </c>
      <c r="G68" s="61"/>
      <c r="H68" s="85"/>
      <c r="I68" s="61"/>
      <c r="J68" s="64"/>
    </row>
    <row r="69" spans="1:10" x14ac:dyDescent="0.25">
      <c r="A69" s="59" t="s">
        <v>104</v>
      </c>
      <c r="B69" s="81" t="s">
        <v>335</v>
      </c>
      <c r="C69" s="60" t="s">
        <v>321</v>
      </c>
      <c r="D69" s="60" t="s">
        <v>322</v>
      </c>
      <c r="E69" s="61" t="s">
        <v>133</v>
      </c>
      <c r="F69" s="60" t="str">
        <f t="shared" si="1"/>
        <v>Fonk Ann-Katrin</v>
      </c>
      <c r="G69" s="61"/>
      <c r="H69" s="85"/>
      <c r="I69" s="61"/>
      <c r="J69" s="64"/>
    </row>
    <row r="70" spans="1:10" hidden="1" x14ac:dyDescent="0.25">
      <c r="A70" s="59" t="s">
        <v>89</v>
      </c>
      <c r="B70" s="81" t="s">
        <v>342</v>
      </c>
      <c r="C70" s="60" t="s">
        <v>336</v>
      </c>
      <c r="D70" s="60" t="s">
        <v>337</v>
      </c>
      <c r="E70" s="61" t="s">
        <v>133</v>
      </c>
      <c r="F70" s="60" t="str">
        <f t="shared" si="1"/>
        <v>de Bourcy Anne</v>
      </c>
      <c r="G70" s="61"/>
      <c r="H70" s="85"/>
      <c r="I70" s="61"/>
      <c r="J70" s="64"/>
    </row>
    <row r="71" spans="1:10" hidden="1" x14ac:dyDescent="0.25">
      <c r="A71" s="59" t="s">
        <v>89</v>
      </c>
      <c r="B71" s="81" t="s">
        <v>343</v>
      </c>
      <c r="C71" s="60" t="s">
        <v>344</v>
      </c>
      <c r="D71" s="60" t="s">
        <v>164</v>
      </c>
      <c r="E71" s="61" t="s">
        <v>127</v>
      </c>
      <c r="F71" s="60" t="str">
        <f t="shared" si="1"/>
        <v>Ney Philippe</v>
      </c>
      <c r="G71" s="61"/>
      <c r="H71" s="85"/>
      <c r="I71" s="61"/>
      <c r="J71" s="64"/>
    </row>
    <row r="72" spans="1:10" hidden="1" x14ac:dyDescent="0.25">
      <c r="A72" s="59" t="s">
        <v>89</v>
      </c>
      <c r="B72" s="81" t="s">
        <v>348</v>
      </c>
      <c r="C72" s="60" t="s">
        <v>344</v>
      </c>
      <c r="D72" s="60" t="s">
        <v>345</v>
      </c>
      <c r="E72" s="61" t="s">
        <v>127</v>
      </c>
      <c r="F72" s="60" t="str">
        <f t="shared" si="1"/>
        <v>Ney Christophe</v>
      </c>
      <c r="G72" s="61"/>
      <c r="H72" s="85"/>
      <c r="I72" s="61"/>
      <c r="J72" s="64"/>
    </row>
    <row r="73" spans="1:10" hidden="1" x14ac:dyDescent="0.25">
      <c r="A73" s="59" t="s">
        <v>89</v>
      </c>
      <c r="B73" s="81" t="s">
        <v>349</v>
      </c>
      <c r="C73" s="60" t="s">
        <v>346</v>
      </c>
      <c r="D73" s="60" t="s">
        <v>347</v>
      </c>
      <c r="E73" s="61" t="s">
        <v>127</v>
      </c>
      <c r="F73" s="60" t="str">
        <f t="shared" si="1"/>
        <v>Goeres Olivier</v>
      </c>
      <c r="G73" s="61"/>
      <c r="H73" s="85"/>
      <c r="I73" s="61"/>
      <c r="J73" s="64"/>
    </row>
    <row r="74" spans="1:10" hidden="1" x14ac:dyDescent="0.25">
      <c r="A74" s="59" t="s">
        <v>83</v>
      </c>
      <c r="B74" s="81" t="s">
        <v>350</v>
      </c>
      <c r="C74" s="60" t="s">
        <v>339</v>
      </c>
      <c r="D74" s="60" t="s">
        <v>340</v>
      </c>
      <c r="E74" s="61" t="s">
        <v>127</v>
      </c>
      <c r="F74" s="60" t="str">
        <f t="shared" si="1"/>
        <v>Richartz Chris</v>
      </c>
      <c r="G74" s="61"/>
      <c r="H74" s="85"/>
      <c r="I74" s="61"/>
      <c r="J74" s="64"/>
    </row>
    <row r="75" spans="1:10" hidden="1" x14ac:dyDescent="0.25">
      <c r="A75" s="59" t="s">
        <v>83</v>
      </c>
      <c r="B75" s="81" t="s">
        <v>351</v>
      </c>
      <c r="C75" s="60" t="s">
        <v>352</v>
      </c>
      <c r="D75" s="60" t="s">
        <v>199</v>
      </c>
      <c r="E75" s="61" t="s">
        <v>127</v>
      </c>
      <c r="F75" s="60" t="str">
        <f t="shared" si="1"/>
        <v>Majerus Michel</v>
      </c>
      <c r="G75" s="61"/>
      <c r="H75" s="85"/>
      <c r="I75" s="61"/>
      <c r="J75" s="64"/>
    </row>
    <row r="76" spans="1:10" hidden="1" x14ac:dyDescent="0.25">
      <c r="A76" s="59" t="s">
        <v>83</v>
      </c>
      <c r="B76" s="81" t="s">
        <v>376</v>
      </c>
      <c r="C76" s="60" t="s">
        <v>353</v>
      </c>
      <c r="D76" s="60" t="s">
        <v>312</v>
      </c>
      <c r="E76" s="61" t="s">
        <v>127</v>
      </c>
      <c r="F76" s="60" t="str">
        <f t="shared" si="1"/>
        <v>Raths Tom</v>
      </c>
      <c r="G76" s="61"/>
      <c r="H76" s="85"/>
      <c r="I76" s="61"/>
      <c r="J76" s="64"/>
    </row>
    <row r="77" spans="1:10" hidden="1" x14ac:dyDescent="0.25">
      <c r="A77" s="59" t="s">
        <v>83</v>
      </c>
      <c r="B77" s="81" t="s">
        <v>377</v>
      </c>
      <c r="C77" s="60" t="s">
        <v>354</v>
      </c>
      <c r="D77" s="60" t="s">
        <v>271</v>
      </c>
      <c r="E77" s="61" t="s">
        <v>127</v>
      </c>
      <c r="F77" s="60" t="str">
        <f t="shared" si="1"/>
        <v>Kuffer Ben</v>
      </c>
      <c r="G77" s="61"/>
      <c r="H77" s="85"/>
      <c r="I77" s="61"/>
      <c r="J77" s="64"/>
    </row>
    <row r="78" spans="1:10" hidden="1" x14ac:dyDescent="0.25">
      <c r="A78" s="59" t="s">
        <v>83</v>
      </c>
      <c r="B78" s="81" t="s">
        <v>378</v>
      </c>
      <c r="C78" s="60" t="s">
        <v>355</v>
      </c>
      <c r="D78" s="60" t="s">
        <v>356</v>
      </c>
      <c r="E78" s="61" t="s">
        <v>127</v>
      </c>
      <c r="F78" s="60" t="str">
        <f t="shared" si="1"/>
        <v>Skrijelj Rifat</v>
      </c>
      <c r="G78" s="61"/>
      <c r="H78" s="85"/>
      <c r="I78" s="61"/>
      <c r="J78" s="64"/>
    </row>
    <row r="79" spans="1:10" hidden="1" x14ac:dyDescent="0.25">
      <c r="A79" s="59" t="s">
        <v>83</v>
      </c>
      <c r="B79" s="81" t="s">
        <v>379</v>
      </c>
      <c r="C79" s="60" t="s">
        <v>357</v>
      </c>
      <c r="D79" s="60" t="s">
        <v>358</v>
      </c>
      <c r="E79" s="61" t="s">
        <v>127</v>
      </c>
      <c r="F79" s="60" t="str">
        <f t="shared" si="1"/>
        <v>Linnig Patrick</v>
      </c>
      <c r="G79" s="61"/>
      <c r="H79" s="85"/>
      <c r="I79" s="61"/>
      <c r="J79" s="64"/>
    </row>
    <row r="80" spans="1:10" hidden="1" x14ac:dyDescent="0.25">
      <c r="A80" s="59" t="s">
        <v>83</v>
      </c>
      <c r="B80" s="81" t="s">
        <v>380</v>
      </c>
      <c r="C80" s="60" t="s">
        <v>359</v>
      </c>
      <c r="D80" s="60" t="s">
        <v>360</v>
      </c>
      <c r="E80" s="61" t="s">
        <v>127</v>
      </c>
      <c r="F80" s="60" t="str">
        <f t="shared" si="1"/>
        <v>Walisch Sacha</v>
      </c>
      <c r="G80" s="61"/>
      <c r="H80" s="85"/>
      <c r="I80" s="61"/>
      <c r="J80" s="64"/>
    </row>
    <row r="81" spans="1:10" hidden="1" x14ac:dyDescent="0.25">
      <c r="A81" s="59" t="s">
        <v>83</v>
      </c>
      <c r="B81" s="81" t="s">
        <v>381</v>
      </c>
      <c r="C81" s="60" t="s">
        <v>361</v>
      </c>
      <c r="D81" s="60" t="s">
        <v>362</v>
      </c>
      <c r="E81" s="61" t="s">
        <v>127</v>
      </c>
      <c r="F81" s="60" t="str">
        <f t="shared" si="1"/>
        <v>Goedert Steve</v>
      </c>
      <c r="G81" s="61"/>
      <c r="H81" s="85"/>
      <c r="I81" s="61"/>
      <c r="J81" s="64"/>
    </row>
    <row r="82" spans="1:10" hidden="1" x14ac:dyDescent="0.25">
      <c r="A82" s="59" t="s">
        <v>83</v>
      </c>
      <c r="B82" s="81" t="s">
        <v>382</v>
      </c>
      <c r="C82" s="60" t="s">
        <v>363</v>
      </c>
      <c r="D82" s="60" t="s">
        <v>337</v>
      </c>
      <c r="E82" s="61" t="s">
        <v>133</v>
      </c>
      <c r="F82" s="60" t="str">
        <f t="shared" si="1"/>
        <v>Bourg Anne</v>
      </c>
      <c r="G82" s="61"/>
      <c r="H82" s="85"/>
      <c r="I82" s="61"/>
      <c r="J82" s="64"/>
    </row>
    <row r="83" spans="1:10" hidden="1" x14ac:dyDescent="0.25">
      <c r="A83" s="59" t="s">
        <v>83</v>
      </c>
      <c r="B83" s="81" t="s">
        <v>383</v>
      </c>
      <c r="C83" s="60" t="s">
        <v>364</v>
      </c>
      <c r="D83" s="60" t="s">
        <v>365</v>
      </c>
      <c r="E83" s="61" t="s">
        <v>133</v>
      </c>
      <c r="F83" s="60" t="str">
        <f t="shared" si="1"/>
        <v>Heintz Jessie</v>
      </c>
      <c r="G83" s="61"/>
      <c r="H83" s="85"/>
      <c r="I83" s="61"/>
      <c r="J83" s="64"/>
    </row>
    <row r="84" spans="1:10" ht="15.75" hidden="1" customHeight="1" x14ac:dyDescent="0.25">
      <c r="A84" s="59" t="s">
        <v>83</v>
      </c>
      <c r="B84" s="81" t="s">
        <v>384</v>
      </c>
      <c r="C84" s="60" t="s">
        <v>366</v>
      </c>
      <c r="D84" s="60" t="s">
        <v>337</v>
      </c>
      <c r="E84" s="61" t="s">
        <v>133</v>
      </c>
      <c r="F84" s="60" t="str">
        <f t="shared" si="1"/>
        <v>Haas Anne</v>
      </c>
      <c r="G84" s="61"/>
      <c r="H84" s="85"/>
      <c r="I84" s="61"/>
      <c r="J84" s="64"/>
    </row>
    <row r="85" spans="1:10" ht="15.75" hidden="1" customHeight="1" x14ac:dyDescent="0.25">
      <c r="A85" s="59" t="s">
        <v>83</v>
      </c>
      <c r="B85" s="81" t="s">
        <v>385</v>
      </c>
      <c r="C85" s="60" t="s">
        <v>367</v>
      </c>
      <c r="D85" s="60" t="s">
        <v>368</v>
      </c>
      <c r="E85" s="61" t="s">
        <v>133</v>
      </c>
      <c r="F85" s="60" t="str">
        <f t="shared" si="1"/>
        <v>Helminger Françoise</v>
      </c>
      <c r="G85" s="61"/>
      <c r="H85" s="85"/>
      <c r="I85" s="62"/>
      <c r="J85" s="64"/>
    </row>
    <row r="86" spans="1:10" ht="15.75" hidden="1" customHeight="1" x14ac:dyDescent="0.25">
      <c r="A86" s="59" t="s">
        <v>83</v>
      </c>
      <c r="B86" s="81" t="s">
        <v>386</v>
      </c>
      <c r="C86" s="60" t="s">
        <v>369</v>
      </c>
      <c r="D86" s="60" t="s">
        <v>370</v>
      </c>
      <c r="E86" s="61" t="s">
        <v>133</v>
      </c>
      <c r="F86" s="60" t="str">
        <f t="shared" si="1"/>
        <v>Jagiello Marleen</v>
      </c>
      <c r="G86" s="61"/>
      <c r="H86" s="85"/>
      <c r="I86" s="62"/>
      <c r="J86" s="64"/>
    </row>
    <row r="87" spans="1:10" ht="15.75" hidden="1" customHeight="1" x14ac:dyDescent="0.25">
      <c r="A87" s="59" t="s">
        <v>83</v>
      </c>
      <c r="B87" s="81" t="s">
        <v>387</v>
      </c>
      <c r="C87" s="60" t="s">
        <v>371</v>
      </c>
      <c r="D87" s="60" t="s">
        <v>372</v>
      </c>
      <c r="E87" s="61" t="s">
        <v>133</v>
      </c>
      <c r="F87" s="60" t="str">
        <f t="shared" si="1"/>
        <v>Frascht Martine</v>
      </c>
      <c r="G87" s="61"/>
      <c r="H87" s="85"/>
      <c r="I87" s="62"/>
      <c r="J87" s="64"/>
    </row>
    <row r="88" spans="1:10" ht="15.75" hidden="1" customHeight="1" x14ac:dyDescent="0.25">
      <c r="A88" s="59" t="s">
        <v>83</v>
      </c>
      <c r="B88" s="81" t="s">
        <v>388</v>
      </c>
      <c r="C88" s="60" t="s">
        <v>373</v>
      </c>
      <c r="D88" s="60" t="s">
        <v>170</v>
      </c>
      <c r="E88" s="61" t="s">
        <v>133</v>
      </c>
      <c r="F88" s="60" t="str">
        <f t="shared" si="1"/>
        <v>Nuss Stéphanie</v>
      </c>
      <c r="G88" s="61"/>
      <c r="H88" s="85"/>
      <c r="I88" s="62"/>
      <c r="J88" s="64"/>
    </row>
    <row r="89" spans="1:10" ht="15.75" hidden="1" customHeight="1" x14ac:dyDescent="0.25">
      <c r="A89" s="59" t="s">
        <v>83</v>
      </c>
      <c r="B89" s="81" t="s">
        <v>389</v>
      </c>
      <c r="C89" s="60" t="s">
        <v>375</v>
      </c>
      <c r="D89" s="60" t="s">
        <v>374</v>
      </c>
      <c r="E89" s="61" t="s">
        <v>133</v>
      </c>
      <c r="F89" s="60" t="str">
        <f t="shared" si="1"/>
        <v>Kaufmann Sarah</v>
      </c>
      <c r="G89" s="61"/>
      <c r="H89" s="85"/>
      <c r="I89" s="62"/>
      <c r="J89" s="64"/>
    </row>
    <row r="90" spans="1:10" ht="15.75" hidden="1" customHeight="1" x14ac:dyDescent="0.25">
      <c r="A90" s="59"/>
      <c r="B90" s="81"/>
      <c r="C90" s="60"/>
      <c r="D90" s="60"/>
      <c r="E90" s="61"/>
      <c r="F90" s="60" t="str">
        <f t="shared" si="1"/>
        <v xml:space="preserve"> </v>
      </c>
      <c r="G90" s="61"/>
      <c r="H90" s="85"/>
      <c r="I90" s="62"/>
      <c r="J90" s="64"/>
    </row>
    <row r="91" spans="1:10" ht="15.75" hidden="1" customHeight="1" x14ac:dyDescent="0.25">
      <c r="A91" s="59"/>
      <c r="B91" s="81"/>
      <c r="C91" s="186"/>
      <c r="D91" s="186"/>
      <c r="E91" s="187"/>
      <c r="F91" s="186" t="str">
        <f t="shared" si="1"/>
        <v xml:space="preserve"> </v>
      </c>
      <c r="G91" s="187"/>
      <c r="H91" s="188"/>
      <c r="I91" s="137"/>
      <c r="J91" s="189"/>
    </row>
    <row r="92" spans="1:10" ht="15.75" hidden="1" customHeight="1" thickBot="1" x14ac:dyDescent="0.3">
      <c r="A92" s="65"/>
      <c r="B92" s="82"/>
      <c r="C92" s="66"/>
      <c r="D92" s="66"/>
      <c r="E92" s="67"/>
      <c r="F92" s="66" t="str">
        <f t="shared" si="1"/>
        <v xml:space="preserve"> </v>
      </c>
      <c r="G92" s="67"/>
      <c r="H92" s="86"/>
      <c r="I92" s="68"/>
      <c r="J92" s="69"/>
    </row>
    <row r="93" spans="1:10" ht="15.75" hidden="1" customHeight="1" x14ac:dyDescent="0.25"/>
    <row r="94" spans="1:10" ht="15.75" hidden="1" customHeight="1" x14ac:dyDescent="0.25"/>
    <row r="95" spans="1:10" ht="15.75" hidden="1" customHeight="1" x14ac:dyDescent="0.25"/>
    <row r="96" spans="1:10" ht="15.75" hidden="1" customHeight="1" x14ac:dyDescent="0.25"/>
    <row r="97" ht="15.75" hidden="1" customHeight="1" x14ac:dyDescent="0.25"/>
    <row r="98" ht="15.75" hidden="1" customHeight="1" x14ac:dyDescent="0.25"/>
    <row r="99" ht="15.75" hidden="1" customHeight="1" x14ac:dyDescent="0.25"/>
    <row r="100" ht="15.75" hidden="1" customHeight="1" x14ac:dyDescent="0.25"/>
    <row r="101" ht="15.75" hidden="1" customHeight="1" x14ac:dyDescent="0.25"/>
    <row r="102" ht="15.75" hidden="1" customHeight="1" x14ac:dyDescent="0.25"/>
    <row r="103" ht="15.75" hidden="1" customHeight="1" x14ac:dyDescent="0.25"/>
    <row r="104" ht="15.75" hidden="1" customHeight="1" x14ac:dyDescent="0.25"/>
    <row r="105" ht="15.75" hidden="1" customHeight="1" x14ac:dyDescent="0.25"/>
    <row r="106" ht="15.75" hidden="1" customHeight="1" x14ac:dyDescent="0.25"/>
    <row r="107" ht="15.75" hidden="1" customHeight="1" x14ac:dyDescent="0.25"/>
    <row r="108" ht="15.75" hidden="1" customHeight="1" x14ac:dyDescent="0.25"/>
    <row r="109" ht="15.75" hidden="1" customHeight="1" x14ac:dyDescent="0.25"/>
    <row r="110" ht="15.75" hidden="1" customHeight="1" x14ac:dyDescent="0.25"/>
    <row r="111" ht="15.75" hidden="1" customHeight="1" x14ac:dyDescent="0.25"/>
    <row r="112" ht="15.75" hidden="1" customHeight="1" x14ac:dyDescent="0.25"/>
    <row r="113" ht="15.75" hidden="1" customHeight="1" x14ac:dyDescent="0.25"/>
    <row r="114" ht="15.75" hidden="1" customHeight="1" x14ac:dyDescent="0.25"/>
    <row r="115" ht="15.75" hidden="1" customHeight="1" x14ac:dyDescent="0.25"/>
    <row r="116" ht="15.75" hidden="1" customHeight="1" x14ac:dyDescent="0.25"/>
    <row r="117" ht="15.75" hidden="1" customHeight="1" x14ac:dyDescent="0.25"/>
    <row r="118" ht="15.75" hidden="1" customHeight="1" x14ac:dyDescent="0.25"/>
    <row r="119" ht="15.75" hidden="1" customHeight="1" x14ac:dyDescent="0.25"/>
    <row r="120" ht="15.75" hidden="1" customHeight="1" x14ac:dyDescent="0.25"/>
    <row r="121" ht="15.75" hidden="1" customHeight="1" x14ac:dyDescent="0.25"/>
    <row r="122" ht="15.75" hidden="1" customHeight="1" x14ac:dyDescent="0.25"/>
    <row r="123" ht="15.75" hidden="1" customHeight="1" x14ac:dyDescent="0.25"/>
    <row r="124" ht="15.75" hidden="1" customHeight="1" x14ac:dyDescent="0.25"/>
    <row r="125" ht="15.75" hidden="1" customHeight="1" x14ac:dyDescent="0.25"/>
    <row r="126" ht="15.75" hidden="1" customHeight="1" x14ac:dyDescent="0.25"/>
    <row r="127" ht="15.75" hidden="1" customHeight="1" x14ac:dyDescent="0.25"/>
    <row r="128" ht="15.75" hidden="1" customHeight="1" x14ac:dyDescent="0.25"/>
    <row r="129" ht="15.75" hidden="1" customHeight="1" x14ac:dyDescent="0.25"/>
    <row r="130" ht="15.75" hidden="1" customHeight="1" x14ac:dyDescent="0.25"/>
    <row r="131" ht="15.75" hidden="1" customHeight="1" x14ac:dyDescent="0.25"/>
    <row r="132" ht="15.75" hidden="1" customHeight="1" x14ac:dyDescent="0.25"/>
    <row r="133" ht="15.75" hidden="1" customHeight="1" x14ac:dyDescent="0.25"/>
    <row r="134" ht="15.75" hidden="1" customHeight="1" x14ac:dyDescent="0.25"/>
    <row r="135" ht="15.75" hidden="1" customHeight="1" x14ac:dyDescent="0.25"/>
    <row r="136" ht="15.75" hidden="1" customHeight="1" x14ac:dyDescent="0.25"/>
    <row r="137" ht="15.75" hidden="1" customHeight="1" x14ac:dyDescent="0.25"/>
    <row r="138" ht="15.75" hidden="1" customHeight="1" x14ac:dyDescent="0.25"/>
    <row r="139" ht="15.75" hidden="1" customHeight="1" x14ac:dyDescent="0.25"/>
    <row r="140" ht="15.75" hidden="1" customHeight="1" x14ac:dyDescent="0.25"/>
    <row r="141" ht="15.75" hidden="1" customHeight="1" x14ac:dyDescent="0.25"/>
    <row r="142" ht="15.75" hidden="1" customHeight="1" x14ac:dyDescent="0.25"/>
    <row r="143" ht="15.75" hidden="1" customHeight="1" x14ac:dyDescent="0.25"/>
    <row r="144" ht="15.75" hidden="1" customHeight="1" x14ac:dyDescent="0.25"/>
    <row r="145" ht="15.75" hidden="1" customHeight="1" x14ac:dyDescent="0.25"/>
    <row r="146" ht="15.75" hidden="1" customHeight="1" x14ac:dyDescent="0.25"/>
    <row r="147" ht="15.75" hidden="1" customHeight="1" x14ac:dyDescent="0.25"/>
    <row r="148" ht="15.75" hidden="1" customHeight="1" x14ac:dyDescent="0.25"/>
    <row r="149" ht="15.75" hidden="1" customHeight="1" x14ac:dyDescent="0.25"/>
    <row r="150" ht="15.75" hidden="1" customHeight="1" x14ac:dyDescent="0.25"/>
    <row r="151" ht="15.75" hidden="1" customHeight="1" x14ac:dyDescent="0.25"/>
    <row r="152" ht="15.75" hidden="1" customHeight="1" x14ac:dyDescent="0.25"/>
    <row r="153" ht="15.75" hidden="1" customHeight="1" x14ac:dyDescent="0.25"/>
    <row r="154" ht="15.75" hidden="1" customHeight="1" x14ac:dyDescent="0.25"/>
    <row r="155" ht="15.75" hidden="1" customHeight="1" x14ac:dyDescent="0.25"/>
    <row r="156" ht="15.75" hidden="1" customHeight="1" x14ac:dyDescent="0.25"/>
    <row r="157" ht="15.75" hidden="1" customHeight="1" x14ac:dyDescent="0.25"/>
    <row r="158" ht="15.75" hidden="1" customHeight="1" x14ac:dyDescent="0.25"/>
    <row r="159" ht="15.75" hidden="1" customHeight="1" x14ac:dyDescent="0.25"/>
    <row r="160" ht="15.75" hidden="1" customHeight="1" x14ac:dyDescent="0.25"/>
    <row r="161" ht="15.75" hidden="1" customHeight="1" x14ac:dyDescent="0.25"/>
    <row r="162" ht="15.75" hidden="1" customHeight="1" x14ac:dyDescent="0.25"/>
    <row r="163" ht="15.75" hidden="1" customHeight="1" x14ac:dyDescent="0.25"/>
    <row r="164" ht="15.75" hidden="1" customHeight="1" x14ac:dyDescent="0.25"/>
    <row r="165" ht="15.75" hidden="1" customHeight="1" x14ac:dyDescent="0.25"/>
    <row r="166" ht="15.75" hidden="1" customHeight="1" x14ac:dyDescent="0.25"/>
    <row r="167" ht="15.75" hidden="1" customHeight="1" x14ac:dyDescent="0.25"/>
    <row r="168" ht="15.75" hidden="1" customHeight="1" x14ac:dyDescent="0.25"/>
    <row r="169" ht="15.75" hidden="1" customHeight="1" x14ac:dyDescent="0.25"/>
    <row r="170" ht="15.75" hidden="1" customHeight="1" x14ac:dyDescent="0.25"/>
    <row r="171" ht="15.75" hidden="1" customHeight="1" x14ac:dyDescent="0.25"/>
    <row r="172" ht="15.75" hidden="1" customHeight="1" x14ac:dyDescent="0.25"/>
    <row r="173" ht="15.75" hidden="1" customHeight="1" x14ac:dyDescent="0.25"/>
    <row r="174" ht="15.75" hidden="1" customHeight="1" x14ac:dyDescent="0.25"/>
    <row r="175" ht="15.75" hidden="1" customHeight="1" x14ac:dyDescent="0.25"/>
    <row r="176" ht="15.75" hidden="1" customHeight="1" x14ac:dyDescent="0.25"/>
    <row r="177" spans="6:6" ht="15.75" hidden="1" customHeight="1" x14ac:dyDescent="0.25"/>
    <row r="178" spans="6:6" ht="15.75" hidden="1" customHeight="1" x14ac:dyDescent="0.25"/>
    <row r="179" spans="6:6" ht="15.75" hidden="1" customHeight="1" x14ac:dyDescent="0.25"/>
    <row r="180" spans="6:6" ht="15.75" hidden="1" customHeight="1" x14ac:dyDescent="0.25"/>
    <row r="181" spans="6:6" ht="15.75" hidden="1" customHeight="1" x14ac:dyDescent="0.25"/>
    <row r="182" spans="6:6" ht="15.75" hidden="1" customHeight="1" x14ac:dyDescent="0.25"/>
    <row r="183" spans="6:6" ht="15.75" hidden="1" customHeight="1" x14ac:dyDescent="0.25"/>
    <row r="184" spans="6:6" ht="15.75" hidden="1" customHeight="1" x14ac:dyDescent="0.25"/>
    <row r="185" spans="6:6" ht="15.75" hidden="1" customHeight="1" x14ac:dyDescent="0.25"/>
    <row r="186" spans="6:6" ht="15.75" hidden="1" customHeight="1" x14ac:dyDescent="0.25"/>
    <row r="187" spans="6:6" ht="15.75" hidden="1" customHeight="1" x14ac:dyDescent="0.25"/>
    <row r="188" spans="6:6" ht="15.75" hidden="1" customHeight="1" x14ac:dyDescent="0.25">
      <c r="F188" s="27" t="str">
        <f t="shared" ref="F188:F202" si="2">C188&amp;" "&amp;D188</f>
        <v xml:space="preserve"> </v>
      </c>
    </row>
    <row r="189" spans="6:6" ht="15.75" hidden="1" customHeight="1" x14ac:dyDescent="0.25">
      <c r="F189" s="27" t="str">
        <f t="shared" si="2"/>
        <v xml:space="preserve"> </v>
      </c>
    </row>
    <row r="190" spans="6:6" ht="15.75" hidden="1" customHeight="1" x14ac:dyDescent="0.25">
      <c r="F190" s="27" t="str">
        <f t="shared" si="2"/>
        <v xml:space="preserve"> </v>
      </c>
    </row>
    <row r="191" spans="6:6" ht="15.75" hidden="1" customHeight="1" x14ac:dyDescent="0.25">
      <c r="F191" s="27" t="str">
        <f t="shared" si="2"/>
        <v xml:space="preserve"> </v>
      </c>
    </row>
    <row r="192" spans="6:6" ht="15.75" hidden="1" customHeight="1" x14ac:dyDescent="0.25">
      <c r="F192" s="27" t="str">
        <f t="shared" si="2"/>
        <v xml:space="preserve"> </v>
      </c>
    </row>
    <row r="193" spans="6:6" ht="15.75" hidden="1" customHeight="1" x14ac:dyDescent="0.25">
      <c r="F193" s="27" t="str">
        <f t="shared" si="2"/>
        <v xml:space="preserve"> </v>
      </c>
    </row>
    <row r="194" spans="6:6" ht="15.75" hidden="1" customHeight="1" x14ac:dyDescent="0.25">
      <c r="F194" s="27" t="str">
        <f t="shared" si="2"/>
        <v xml:space="preserve"> </v>
      </c>
    </row>
    <row r="195" spans="6:6" ht="15.75" hidden="1" customHeight="1" x14ac:dyDescent="0.25">
      <c r="F195" s="27" t="str">
        <f t="shared" si="2"/>
        <v xml:space="preserve"> </v>
      </c>
    </row>
    <row r="196" spans="6:6" ht="15.75" hidden="1" customHeight="1" x14ac:dyDescent="0.25">
      <c r="F196" s="27" t="str">
        <f t="shared" si="2"/>
        <v xml:space="preserve"> </v>
      </c>
    </row>
    <row r="197" spans="6:6" ht="15.75" hidden="1" customHeight="1" x14ac:dyDescent="0.25">
      <c r="F197" s="27" t="str">
        <f t="shared" si="2"/>
        <v xml:space="preserve"> </v>
      </c>
    </row>
    <row r="198" spans="6:6" ht="15.75" hidden="1" customHeight="1" x14ac:dyDescent="0.25">
      <c r="F198" s="27" t="str">
        <f t="shared" si="2"/>
        <v xml:space="preserve"> </v>
      </c>
    </row>
    <row r="199" spans="6:6" ht="15.75" hidden="1" customHeight="1" x14ac:dyDescent="0.25">
      <c r="F199" s="27" t="str">
        <f t="shared" si="2"/>
        <v xml:space="preserve"> </v>
      </c>
    </row>
    <row r="200" spans="6:6" ht="15.75" hidden="1" customHeight="1" x14ac:dyDescent="0.25">
      <c r="F200" s="27" t="str">
        <f t="shared" si="2"/>
        <v xml:space="preserve"> </v>
      </c>
    </row>
    <row r="201" spans="6:6" ht="15.75" hidden="1" customHeight="1" x14ac:dyDescent="0.25">
      <c r="F201" s="27" t="str">
        <f t="shared" si="2"/>
        <v xml:space="preserve"> </v>
      </c>
    </row>
    <row r="202" spans="6:6" ht="15.75" hidden="1" customHeight="1" x14ac:dyDescent="0.25">
      <c r="F202" s="27" t="str">
        <f t="shared" si="2"/>
        <v xml:space="preserve"> </v>
      </c>
    </row>
    <row r="203" spans="6:6" ht="15.75" hidden="1" customHeight="1" x14ac:dyDescent="0.25">
      <c r="F203" s="27" t="str">
        <f t="shared" ref="F203:F208" si="3">C203&amp;" "&amp;D203</f>
        <v xml:space="preserve"> </v>
      </c>
    </row>
    <row r="204" spans="6:6" ht="15.75" hidden="1" customHeight="1" x14ac:dyDescent="0.25">
      <c r="F204" s="27" t="str">
        <f t="shared" si="3"/>
        <v xml:space="preserve"> </v>
      </c>
    </row>
    <row r="205" spans="6:6" hidden="1" x14ac:dyDescent="0.25">
      <c r="F205" s="27" t="str">
        <f t="shared" si="3"/>
        <v xml:space="preserve"> </v>
      </c>
    </row>
    <row r="206" spans="6:6" hidden="1" x14ac:dyDescent="0.25">
      <c r="F206" s="27" t="str">
        <f t="shared" si="3"/>
        <v xml:space="preserve"> </v>
      </c>
    </row>
    <row r="207" spans="6:6" hidden="1" x14ac:dyDescent="0.25">
      <c r="F207" s="27" t="str">
        <f t="shared" si="3"/>
        <v xml:space="preserve"> </v>
      </c>
    </row>
    <row r="208" spans="6:6" hidden="1" x14ac:dyDescent="0.25">
      <c r="F208" s="27" t="str">
        <f t="shared" si="3"/>
        <v xml:space="preserve"> </v>
      </c>
    </row>
    <row r="2423" ht="15" customHeight="1" x14ac:dyDescent="0.25"/>
  </sheetData>
  <sheetProtection algorithmName="SHA-512" hashValue="gP74dr2daPhtbcn5D1dlVhdEUA5+/7j+TV+EkS+oLOMrLrLOuHXkT+JJui+HmC+jsshIRk20T+LR2SLgyFoSdw==" saltValue="hu7awInOp0W5fWeXOkp6wA==" spinCount="100000" sheet="1" autoFilter="0"/>
  <autoFilter ref="A1:J208" xr:uid="{00000000-0009-0000-0000-000004000000}">
    <filterColumn colId="0">
      <filters>
        <filter val="BdL"/>
        <filter val="LN-LESC"/>
      </filters>
    </filterColumn>
  </autoFilter>
  <sortState xmlns:xlrd2="http://schemas.microsoft.com/office/spreadsheetml/2017/richdata2" ref="A2:J17">
    <sortCondition descending="1" ref="E2:E17"/>
    <sortCondition ref="C2:C17"/>
    <sortCondition ref="D2:D17"/>
  </sortState>
  <phoneticPr fontId="20" type="noConversion"/>
  <conditionalFormatting sqref="I2:J92">
    <cfRule type="containsText" dxfId="2" priority="1" stopIfTrue="1" operator="containsText" text="nok">
      <formula>NOT(ISERROR(SEARCH("nok",I2)))</formula>
    </cfRule>
    <cfRule type="containsBlanks" dxfId="1" priority="2" stopIfTrue="1">
      <formula>LEN(TRIM(I2))=0</formula>
    </cfRule>
    <cfRule type="containsText" dxfId="0" priority="3" stopIfTrue="1" operator="containsText" text="ok">
      <formula>NOT(ISERROR(SEARCH("ok",I2)))</formula>
    </cfRule>
  </conditionalFormatting>
  <pageMargins left="0.75" right="0.7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2DBEF-3B22-4CB6-9228-DAA01F121A12}">
  <dimension ref="A1:F9"/>
  <sheetViews>
    <sheetView workbookViewId="0"/>
  </sheetViews>
  <sheetFormatPr baseColWidth="10" defaultColWidth="9" defaultRowHeight="15.75" x14ac:dyDescent="0.25"/>
  <cols>
    <col min="1" max="1" width="18" bestFit="1" customWidth="1"/>
    <col min="2" max="2" width="16.125" bestFit="1" customWidth="1"/>
    <col min="4" max="4" width="30.125" bestFit="1" customWidth="1"/>
    <col min="5" max="5" width="21" bestFit="1" customWidth="1"/>
    <col min="6" max="6" width="16.375" bestFit="1" customWidth="1"/>
  </cols>
  <sheetData>
    <row r="1" spans="1:6" ht="16.5" thickBot="1" x14ac:dyDescent="0.3">
      <c r="A1" s="251" t="s">
        <v>81</v>
      </c>
      <c r="B1" s="252" t="s">
        <v>72</v>
      </c>
      <c r="C1" s="252" t="s">
        <v>151</v>
      </c>
      <c r="D1" s="252" t="s">
        <v>152</v>
      </c>
      <c r="E1" s="252" t="s">
        <v>397</v>
      </c>
      <c r="F1" s="253" t="s">
        <v>398</v>
      </c>
    </row>
    <row r="2" spans="1:6" x14ac:dyDescent="0.25">
      <c r="A2" s="247" t="s">
        <v>88</v>
      </c>
      <c r="B2" s="248" t="s">
        <v>126</v>
      </c>
      <c r="C2" s="248" t="s">
        <v>125</v>
      </c>
      <c r="D2" s="249" t="s">
        <v>226</v>
      </c>
      <c r="E2" s="248" t="s">
        <v>149</v>
      </c>
      <c r="F2" s="250" t="s">
        <v>399</v>
      </c>
    </row>
    <row r="3" spans="1:6" x14ac:dyDescent="0.25">
      <c r="A3" s="239" t="s">
        <v>79</v>
      </c>
      <c r="B3" s="240" t="s">
        <v>154</v>
      </c>
      <c r="C3" s="240" t="s">
        <v>153</v>
      </c>
      <c r="D3" s="241" t="s">
        <v>155</v>
      </c>
      <c r="E3" s="240" t="s">
        <v>150</v>
      </c>
      <c r="F3" s="242" t="s">
        <v>184</v>
      </c>
    </row>
    <row r="4" spans="1:6" x14ac:dyDescent="0.25">
      <c r="A4" s="239" t="s">
        <v>47</v>
      </c>
      <c r="B4" s="240" t="s">
        <v>188</v>
      </c>
      <c r="C4" s="240" t="s">
        <v>187</v>
      </c>
      <c r="D4" s="241" t="s">
        <v>225</v>
      </c>
      <c r="E4" s="240" t="s">
        <v>185</v>
      </c>
      <c r="F4" s="242" t="s">
        <v>186</v>
      </c>
    </row>
    <row r="5" spans="1:6" x14ac:dyDescent="0.25">
      <c r="A5" s="239" t="s">
        <v>86</v>
      </c>
      <c r="B5" s="240" t="s">
        <v>227</v>
      </c>
      <c r="C5" s="240" t="s">
        <v>228</v>
      </c>
      <c r="D5" s="241" t="s">
        <v>229</v>
      </c>
      <c r="E5" s="240" t="s">
        <v>150</v>
      </c>
      <c r="F5" s="242" t="s">
        <v>400</v>
      </c>
    </row>
    <row r="6" spans="1:6" x14ac:dyDescent="0.25">
      <c r="A6" s="239" t="s">
        <v>94</v>
      </c>
      <c r="B6" s="240" t="s">
        <v>270</v>
      </c>
      <c r="C6" s="240" t="s">
        <v>271</v>
      </c>
      <c r="D6" s="241" t="s">
        <v>269</v>
      </c>
      <c r="E6" s="240" t="s">
        <v>150</v>
      </c>
      <c r="F6" s="242" t="s">
        <v>186</v>
      </c>
    </row>
    <row r="7" spans="1:6" x14ac:dyDescent="0.25">
      <c r="A7" s="239" t="s">
        <v>104</v>
      </c>
      <c r="B7" s="240" t="s">
        <v>299</v>
      </c>
      <c r="C7" s="240" t="s">
        <v>300</v>
      </c>
      <c r="D7" s="241" t="s">
        <v>301</v>
      </c>
      <c r="E7" s="240" t="s">
        <v>298</v>
      </c>
      <c r="F7" s="242" t="s">
        <v>52</v>
      </c>
    </row>
    <row r="8" spans="1:6" x14ac:dyDescent="0.25">
      <c r="A8" s="239" t="s">
        <v>89</v>
      </c>
      <c r="B8" s="240" t="s">
        <v>336</v>
      </c>
      <c r="C8" s="240" t="s">
        <v>337</v>
      </c>
      <c r="D8" s="241" t="s">
        <v>338</v>
      </c>
      <c r="E8" s="240" t="s">
        <v>298</v>
      </c>
      <c r="F8" s="242" t="s">
        <v>52</v>
      </c>
    </row>
    <row r="9" spans="1:6" ht="16.5" thickBot="1" x14ac:dyDescent="0.3">
      <c r="A9" s="243" t="s">
        <v>83</v>
      </c>
      <c r="B9" s="244" t="s">
        <v>339</v>
      </c>
      <c r="C9" s="244" t="s">
        <v>340</v>
      </c>
      <c r="D9" s="245" t="s">
        <v>341</v>
      </c>
      <c r="E9" s="244" t="s">
        <v>298</v>
      </c>
      <c r="F9" s="246" t="s">
        <v>52</v>
      </c>
    </row>
  </sheetData>
  <sheetProtection algorithmName="SHA-512" hashValue="O8Vclkid7gqbAovVPynTBYdIbC+F+X+c1uA2ME/du4/va/NG0/B7najVehqZWn190KivD2cfRoYfw+vGEMO7Ng==" saltValue="ZrfWYQq0532LbhR3MgiylQ==" spinCount="100000" sheet="1" objects="1" scenarios="1"/>
  <hyperlinks>
    <hyperlink ref="D3" r:id="rId1" xr:uid="{3CF915C6-462B-4301-BA1A-8C701A56C727}"/>
    <hyperlink ref="D4" r:id="rId2" xr:uid="{64073EBF-0F56-463B-A6B5-983E1854831D}"/>
    <hyperlink ref="D2" r:id="rId3" xr:uid="{01F6D966-DEDA-4D54-902A-2B274ED10630}"/>
    <hyperlink ref="D5" r:id="rId4" xr:uid="{4A0947C6-BEEF-49F2-A51B-FEA0B8F66B23}"/>
    <hyperlink ref="D6" r:id="rId5" xr:uid="{66B56408-80A6-45FF-9BC7-28E300099B4F}"/>
    <hyperlink ref="D7" r:id="rId6" xr:uid="{EA67C89F-F679-43F4-A67A-E352E31967F1}"/>
    <hyperlink ref="D8" r:id="rId7" xr:uid="{DCACA626-0870-4841-A921-2BC228BE2D0B}"/>
    <hyperlink ref="D9" r:id="rId8" xr:uid="{96E3D95C-7C59-4BA2-ADAA-A47E290DAA3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E352F-860D-4A1E-9204-980D134534F1}">
  <dimension ref="A2:B10"/>
  <sheetViews>
    <sheetView workbookViewId="0"/>
  </sheetViews>
  <sheetFormatPr baseColWidth="10" defaultColWidth="9" defaultRowHeight="15.75" x14ac:dyDescent="0.25"/>
  <cols>
    <col min="1" max="1" width="9" style="256"/>
    <col min="2" max="2" width="113.875" style="256" bestFit="1" customWidth="1"/>
  </cols>
  <sheetData>
    <row r="2" spans="1:2" ht="30" x14ac:dyDescent="0.25">
      <c r="A2" s="260" t="s">
        <v>408</v>
      </c>
      <c r="B2" s="259" t="s">
        <v>407</v>
      </c>
    </row>
    <row r="4" spans="1:2" x14ac:dyDescent="0.25">
      <c r="A4" s="260" t="s">
        <v>403</v>
      </c>
      <c r="B4" s="257" t="s">
        <v>404</v>
      </c>
    </row>
    <row r="6" spans="1:2" ht="141.75" x14ac:dyDescent="0.25">
      <c r="A6" s="260" t="s">
        <v>405</v>
      </c>
      <c r="B6" s="258" t="s">
        <v>406</v>
      </c>
    </row>
    <row r="8" spans="1:2" ht="110.25" x14ac:dyDescent="0.25">
      <c r="A8" s="260" t="s">
        <v>410</v>
      </c>
      <c r="B8" s="258" t="s">
        <v>409</v>
      </c>
    </row>
    <row r="10" spans="1:2" ht="31.5" x14ac:dyDescent="0.25">
      <c r="A10" s="260" t="s">
        <v>412</v>
      </c>
      <c r="B10" s="258" t="s">
        <v>411</v>
      </c>
    </row>
  </sheetData>
  <sheetProtection algorithmName="SHA-512" hashValue="I7h81S6IcFI/DKRuYpG4iqIJB78lGGXsYnDXAp1Stel60NAV6hxcD8sdTNAZk+eTtsBYgaDk4JO+8xyzABSXrw==" saltValue="D+wqDbEb/2CQMp7R1lxuFg==" spinCount="10000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4"/>
  <sheetViews>
    <sheetView workbookViewId="0">
      <selection sqref="A1:Q1"/>
    </sheetView>
  </sheetViews>
  <sheetFormatPr baseColWidth="10" defaultColWidth="9" defaultRowHeight="15.75" x14ac:dyDescent="0.25"/>
  <cols>
    <col min="1" max="1" width="11.125" bestFit="1" customWidth="1"/>
    <col min="2" max="2" width="5.625" bestFit="1" customWidth="1"/>
    <col min="3" max="4" width="20.625" customWidth="1"/>
    <col min="5" max="5" width="12.75" style="58" hidden="1" customWidth="1"/>
    <col min="6" max="6" width="6.75" bestFit="1" customWidth="1"/>
    <col min="7" max="7" width="11" style="58" bestFit="1" customWidth="1"/>
    <col min="8" max="15" width="4.625" style="58" customWidth="1"/>
    <col min="16" max="17" width="9" style="58"/>
    <col min="18" max="18" width="11.375" style="58" hidden="1" customWidth="1"/>
    <col min="19" max="20" width="5.875" style="58" hidden="1" customWidth="1"/>
    <col min="21" max="22" width="6.875" style="58" hidden="1" customWidth="1"/>
    <col min="23" max="24" width="4.25" style="58" hidden="1" customWidth="1"/>
    <col min="25" max="26" width="4.375" style="58" hidden="1" customWidth="1"/>
    <col min="27" max="27" width="6.375" style="58" hidden="1" customWidth="1"/>
    <col min="28" max="28" width="11.75" style="58" hidden="1" customWidth="1"/>
  </cols>
  <sheetData>
    <row r="1" spans="1:28" ht="51.75" thickBot="1" x14ac:dyDescent="0.3">
      <c r="A1" s="470" t="s">
        <v>123</v>
      </c>
      <c r="B1" s="470"/>
      <c r="C1" s="470"/>
      <c r="D1" s="470"/>
      <c r="E1" s="470"/>
      <c r="F1" s="470"/>
      <c r="G1" s="470"/>
      <c r="H1" s="470"/>
      <c r="I1" s="470"/>
      <c r="J1" s="470"/>
      <c r="K1" s="470"/>
      <c r="L1" s="470"/>
      <c r="M1" s="470"/>
      <c r="N1" s="470"/>
      <c r="O1" s="470"/>
      <c r="P1" s="470"/>
      <c r="Q1" s="470"/>
    </row>
    <row r="2" spans="1:28" s="58" customFormat="1" ht="16.5" thickBot="1" x14ac:dyDescent="0.3">
      <c r="A2" s="147" t="s">
        <v>54</v>
      </c>
      <c r="B2" s="148" t="s">
        <v>55</v>
      </c>
      <c r="C2" s="149" t="s">
        <v>56</v>
      </c>
      <c r="D2" s="149" t="s">
        <v>57</v>
      </c>
      <c r="E2" s="149" t="s">
        <v>58</v>
      </c>
      <c r="F2" s="149" t="s">
        <v>21</v>
      </c>
      <c r="G2" s="149" t="s">
        <v>46</v>
      </c>
      <c r="H2" s="473" t="s">
        <v>10</v>
      </c>
      <c r="I2" s="474"/>
      <c r="J2" s="473" t="s">
        <v>11</v>
      </c>
      <c r="K2" s="474"/>
      <c r="L2" s="473" t="s">
        <v>12</v>
      </c>
      <c r="M2" s="474"/>
      <c r="N2" s="473" t="s">
        <v>13</v>
      </c>
      <c r="O2" s="475"/>
      <c r="P2" s="471" t="s">
        <v>59</v>
      </c>
      <c r="Q2" s="472"/>
      <c r="R2" s="58" t="s">
        <v>60</v>
      </c>
      <c r="S2" s="58" t="s">
        <v>10</v>
      </c>
      <c r="U2" s="58" t="s">
        <v>11</v>
      </c>
      <c r="W2" s="58" t="s">
        <v>12</v>
      </c>
      <c r="Y2" s="58" t="s">
        <v>13</v>
      </c>
      <c r="AA2" s="58" t="s">
        <v>61</v>
      </c>
      <c r="AB2" s="58" t="s">
        <v>62</v>
      </c>
    </row>
    <row r="3" spans="1:28" x14ac:dyDescent="0.25">
      <c r="A3" s="107">
        <v>1</v>
      </c>
      <c r="B3" s="93">
        <v>1</v>
      </c>
      <c r="C3" s="52" t="str">
        <f>VLOOKUP(A3,'Plan de jeu'!$A$3:$I$23,5,FALSE)</f>
        <v>ALR-LTB</v>
      </c>
      <c r="D3" s="52" t="str">
        <f>VLOOKUP(A3,'Plan de jeu'!$A$3:$I$23,6,FALSE)</f>
        <v>Arendt &amp; Medernach</v>
      </c>
      <c r="E3" s="93">
        <f>IF(SUM(H3:I3)&gt;0,1,0)</f>
        <v>0</v>
      </c>
      <c r="F3" s="135" t="str">
        <f t="shared" ref="F3:F14" si="0">H3&amp;"-"&amp;I3</f>
        <v>-</v>
      </c>
      <c r="G3" s="158"/>
      <c r="H3" s="158"/>
      <c r="I3" s="158"/>
      <c r="J3" s="158"/>
      <c r="K3" s="158"/>
      <c r="L3" s="158"/>
      <c r="M3" s="158"/>
      <c r="N3" s="158"/>
      <c r="O3" s="159"/>
      <c r="P3" s="139">
        <f>IF(H3&gt;4,3,IF(H3=4,1,0))</f>
        <v>0</v>
      </c>
      <c r="Q3" s="136">
        <f>IF(I3&gt;4,3,IF(I3=4,1,0))</f>
        <v>0</v>
      </c>
      <c r="R3" s="58" t="s">
        <v>47</v>
      </c>
      <c r="S3" s="58" t="e">
        <f>SUM(H6-I6,I7-H7,H13-I13,#REF!-#REF!,#REF!-#REF!)</f>
        <v>#REF!</v>
      </c>
      <c r="T3" s="58" t="e">
        <f>SUM(I6-J6,J7-I7,I13-J13,#REF!-#REF!,#REF!-#REF!)</f>
        <v>#REF!</v>
      </c>
      <c r="U3" s="58" t="e">
        <f>SUM(J6-K6,K7-J7,J13-K13,#REF!-#REF!,#REF!-#REF!)</f>
        <v>#REF!</v>
      </c>
      <c r="V3" s="58" t="e">
        <f>SUM(K6-L6,L7-K7,K13-L13,#REF!-#REF!,#REF!-#REF!)</f>
        <v>#REF!</v>
      </c>
      <c r="W3" s="58" t="e">
        <f>SUM(L6-M6,M7-L7,L13-M13,#REF!-#REF!,#REF!-#REF!)</f>
        <v>#REF!</v>
      </c>
      <c r="X3" s="58" t="e">
        <f>SUM(M6-N6,N7-M7,M13-N13,#REF!-#REF!,#REF!-#REF!)</f>
        <v>#REF!</v>
      </c>
      <c r="Y3" s="58" t="e">
        <f>SUM(N6-O6,O7-N7,N13-O13,#REF!-#REF!,#REF!-#REF!)</f>
        <v>#REF!</v>
      </c>
      <c r="Z3" s="58" t="e">
        <f>SUM(O6-P6,P7-O7,O13-P13,#REF!-#REF!,#REF!-#REF!)</f>
        <v>#REF!</v>
      </c>
      <c r="AA3" s="58" t="e">
        <f>SUM(P6-Q6,Q7-P7,P13-Q13,#REF!-#REF!,#REF!-#REF!)</f>
        <v>#REF!</v>
      </c>
      <c r="AB3" s="58" t="e">
        <f>SUM(E6,E7,E13,#REF!,#REF!)</f>
        <v>#REF!</v>
      </c>
    </row>
    <row r="4" spans="1:28" x14ac:dyDescent="0.25">
      <c r="A4" s="185">
        <v>2</v>
      </c>
      <c r="B4" s="99">
        <v>1</v>
      </c>
      <c r="C4" s="55" t="str">
        <f>VLOOKUP(A4,'Plan de jeu'!$A$3:$I$23,5,FALSE)</f>
        <v>Kleyr Grasso</v>
      </c>
      <c r="D4" s="55" t="str">
        <f>VLOOKUP(A4,'Plan de jeu'!$A$3:$I$23,6,FALSE)</f>
        <v>Encevo</v>
      </c>
      <c r="E4" s="99"/>
      <c r="F4" s="73" t="str">
        <f t="shared" si="0"/>
        <v>-</v>
      </c>
      <c r="G4" s="166"/>
      <c r="H4" s="166"/>
      <c r="I4" s="166"/>
      <c r="J4" s="166"/>
      <c r="K4" s="166"/>
      <c r="L4" s="166"/>
      <c r="M4" s="166"/>
      <c r="N4" s="166"/>
      <c r="O4" s="167"/>
      <c r="P4" s="143">
        <f t="shared" ref="P4:P14" si="1">IF(H4&gt;4,3,IF(H4=4,1,0))</f>
        <v>0</v>
      </c>
      <c r="Q4" s="133">
        <f t="shared" ref="Q4:Q14" si="2">IF(I4&gt;4,3,IF(I4=4,1,0))</f>
        <v>0</v>
      </c>
    </row>
    <row r="5" spans="1:28" x14ac:dyDescent="0.25">
      <c r="A5" s="108">
        <v>3</v>
      </c>
      <c r="B5" s="94">
        <v>1</v>
      </c>
      <c r="C5" s="53" t="str">
        <f>VLOOKUP(A5,'Plan de jeu'!$A$3:$I$23,5,FALSE)</f>
        <v>BdL</v>
      </c>
      <c r="D5" s="53" t="str">
        <f>VLOOKUP(A5,'Plan de jeu'!$A$3:$I$23,6,FALSE)</f>
        <v>B.E.I.</v>
      </c>
      <c r="E5" s="94">
        <f t="shared" ref="E5:E14" si="3">IF(SUM(H5:I5)&gt;0,1,0)</f>
        <v>0</v>
      </c>
      <c r="F5" s="62" t="str">
        <f t="shared" si="0"/>
        <v>-</v>
      </c>
      <c r="G5" s="160"/>
      <c r="H5" s="160"/>
      <c r="I5" s="160"/>
      <c r="J5" s="160"/>
      <c r="K5" s="160"/>
      <c r="L5" s="160"/>
      <c r="M5" s="160"/>
      <c r="N5" s="160"/>
      <c r="O5" s="161"/>
      <c r="P5" s="140">
        <f t="shared" si="1"/>
        <v>0</v>
      </c>
      <c r="Q5" s="132">
        <f t="shared" si="2"/>
        <v>0</v>
      </c>
      <c r="R5" s="58" t="s">
        <v>79</v>
      </c>
      <c r="S5" s="58" t="e">
        <f>SUM(H5-I5,I10-H10,H11-I11,#REF!-#REF!,#REF!-#REF!)</f>
        <v>#REF!</v>
      </c>
      <c r="T5" s="58" t="e">
        <f>SUM(I5-J5,J10-I10,I11-J11,#REF!-#REF!,#REF!-#REF!)</f>
        <v>#REF!</v>
      </c>
      <c r="U5" s="58" t="e">
        <f>SUM(J5-K5,K10-J10,J11-K11,#REF!-#REF!,#REF!-#REF!)</f>
        <v>#REF!</v>
      </c>
      <c r="V5" s="58" t="e">
        <f>SUM(K5-L5,L10-K10,K11-L11,#REF!-#REF!,#REF!-#REF!)</f>
        <v>#REF!</v>
      </c>
      <c r="W5" s="58" t="e">
        <f>SUM(L5-M5,M10-L10,L11-M11,#REF!-#REF!,#REF!-#REF!)</f>
        <v>#REF!</v>
      </c>
      <c r="X5" s="58" t="e">
        <f>SUM(M5-N5,N10-M10,M11-N11,#REF!-#REF!,#REF!-#REF!)</f>
        <v>#REF!</v>
      </c>
      <c r="Y5" s="58" t="e">
        <f>SUM(N5-O5,O10-N10,N11-O11,#REF!-#REF!,#REF!-#REF!)</f>
        <v>#REF!</v>
      </c>
      <c r="Z5" s="58" t="e">
        <f>SUM(O5-P5,P10-O10,O11-P11,#REF!-#REF!,#REF!-#REF!)</f>
        <v>#REF!</v>
      </c>
      <c r="AA5" s="58" t="e">
        <f>SUM(P5-Q5,Q10-P10,P11-Q11,#REF!-#REF!,#REF!-#REF!)</f>
        <v>#REF!</v>
      </c>
      <c r="AB5" s="58" t="e">
        <f>SUM(E5,E10,E11,#REF!,#REF!)</f>
        <v>#REF!</v>
      </c>
    </row>
    <row r="6" spans="1:28" ht="16.5" thickBot="1" x14ac:dyDescent="0.3">
      <c r="A6" s="184">
        <v>4</v>
      </c>
      <c r="B6" s="95">
        <v>1</v>
      </c>
      <c r="C6" s="54" t="str">
        <f>VLOOKUP(A6,'Plan de jeu'!$A$3:$I$23,5,FALSE)</f>
        <v>LN-LESC</v>
      </c>
      <c r="D6" s="54" t="str">
        <f>VLOOKUP(A6,'Plan de jeu'!$A$3:$I$23,6,FALSE)</f>
        <v>BIL</v>
      </c>
      <c r="E6" s="95">
        <f t="shared" si="3"/>
        <v>0</v>
      </c>
      <c r="F6" s="137" t="str">
        <f t="shared" si="0"/>
        <v>-</v>
      </c>
      <c r="G6" s="162"/>
      <c r="H6" s="162"/>
      <c r="I6" s="162"/>
      <c r="J6" s="162"/>
      <c r="K6" s="162"/>
      <c r="L6" s="162"/>
      <c r="M6" s="162"/>
      <c r="N6" s="162"/>
      <c r="O6" s="163"/>
      <c r="P6" s="141">
        <f t="shared" si="1"/>
        <v>0</v>
      </c>
      <c r="Q6" s="138">
        <f t="shared" si="2"/>
        <v>0</v>
      </c>
      <c r="R6" s="58" t="s">
        <v>48</v>
      </c>
      <c r="S6" s="58" t="e">
        <f>SUM(I5-H5,H9-I9,I14-H14,#REF!-#REF!,#REF!-#REF!)</f>
        <v>#REF!</v>
      </c>
      <c r="T6" s="58" t="e">
        <f>SUM(J5-I5,I9-J9,J14-I14,#REF!-#REF!,#REF!-#REF!)</f>
        <v>#REF!</v>
      </c>
      <c r="U6" s="58" t="e">
        <f>SUM(K5-J5,J9-K9,K14-J14,#REF!-#REF!,#REF!-#REF!)</f>
        <v>#REF!</v>
      </c>
      <c r="V6" s="58" t="e">
        <f>SUM(L5-K5,K9-L9,L14-K14,#REF!-#REF!,#REF!-#REF!)</f>
        <v>#REF!</v>
      </c>
      <c r="W6" s="58" t="e">
        <f>SUM(M5-L5,L9-M9,M14-L14,#REF!-#REF!,#REF!-#REF!)</f>
        <v>#REF!</v>
      </c>
      <c r="X6" s="58" t="e">
        <f>SUM(N5-M5,M9-N9,N14-M14,#REF!-#REF!,#REF!-#REF!)</f>
        <v>#REF!</v>
      </c>
      <c r="Y6" s="58" t="e">
        <f>SUM(O5-N5,N9-O9,O14-N14,#REF!-#REF!,#REF!-#REF!)</f>
        <v>#REF!</v>
      </c>
      <c r="Z6" s="58" t="e">
        <f>SUM(P5-O5,O9-P9,P14-O14,#REF!-#REF!,#REF!-#REF!)</f>
        <v>#REF!</v>
      </c>
      <c r="AA6" s="58" t="e">
        <f>SUM(Q5-P5,P9-Q9,Q14-P14,#REF!-#REF!,#REF!-#REF!)</f>
        <v>#REF!</v>
      </c>
      <c r="AB6" s="58" t="e">
        <f>SUM(E5,E9,E14,#REF!,#REF!)</f>
        <v>#REF!</v>
      </c>
    </row>
    <row r="7" spans="1:28" x14ac:dyDescent="0.25">
      <c r="A7" s="109">
        <v>5</v>
      </c>
      <c r="B7" s="96">
        <v>2</v>
      </c>
      <c r="C7" s="49" t="str">
        <f>VLOOKUP(A7,'Plan de jeu'!$A$3:$I$23,5,FALSE)</f>
        <v>Kleyr Grasso</v>
      </c>
      <c r="D7" s="49" t="str">
        <f>VLOOKUP(A7,'Plan de jeu'!$A$3:$I$23,6,FALSE)</f>
        <v>ALR-LTB</v>
      </c>
      <c r="E7" s="96">
        <f t="shared" si="3"/>
        <v>0</v>
      </c>
      <c r="F7" s="135" t="str">
        <f t="shared" si="0"/>
        <v>-</v>
      </c>
      <c r="G7" s="158"/>
      <c r="H7" s="158"/>
      <c r="I7" s="158"/>
      <c r="J7" s="158"/>
      <c r="K7" s="158"/>
      <c r="L7" s="158"/>
      <c r="M7" s="158"/>
      <c r="N7" s="158"/>
      <c r="O7" s="159"/>
      <c r="P7" s="139">
        <f t="shared" si="1"/>
        <v>0</v>
      </c>
      <c r="Q7" s="136">
        <f t="shared" si="2"/>
        <v>0</v>
      </c>
      <c r="R7" s="58" t="s">
        <v>80</v>
      </c>
      <c r="S7" s="58" t="e">
        <f>SUM(I6-H6,H10-I10,H14-I14,#REF!-#REF!,#REF!-#REF!)</f>
        <v>#REF!</v>
      </c>
      <c r="T7" s="58" t="e">
        <f>SUM(J6-I6,I10-J10,I14-J14,#REF!-#REF!,#REF!-#REF!)</f>
        <v>#REF!</v>
      </c>
      <c r="U7" s="58" t="e">
        <f>SUM(K6-J6,J10-K10,J14-K14,#REF!-#REF!,#REF!-#REF!)</f>
        <v>#REF!</v>
      </c>
      <c r="V7" s="58" t="e">
        <f>SUM(L6-K6,K10-L10,K14-L14,#REF!-#REF!,#REF!-#REF!)</f>
        <v>#REF!</v>
      </c>
      <c r="W7" s="58" t="e">
        <f>SUM(M6-L6,L10-M10,L14-M14,#REF!-#REF!,#REF!-#REF!)</f>
        <v>#REF!</v>
      </c>
      <c r="X7" s="58" t="e">
        <f>SUM(N6-M6,M10-N10,M14-N14,#REF!-#REF!,#REF!-#REF!)</f>
        <v>#REF!</v>
      </c>
      <c r="Y7" s="58" t="e">
        <f>SUM(O6-N6,N10-O10,N14-O14,#REF!-#REF!,#REF!-#REF!)</f>
        <v>#REF!</v>
      </c>
      <c r="Z7" s="58" t="e">
        <f>SUM(P6-O6,O10-P10,O14-P14,#REF!-#REF!,#REF!-#REF!)</f>
        <v>#REF!</v>
      </c>
      <c r="AA7" s="58" t="e">
        <f>SUM(Q6-P6,P10-Q10,P14-Q14,#REF!-#REF!,#REF!-#REF!)</f>
        <v>#REF!</v>
      </c>
      <c r="AB7" s="58" t="e">
        <f>SUM(E6,E10,E14,#REF!,#REF!)</f>
        <v>#REF!</v>
      </c>
    </row>
    <row r="8" spans="1:28" x14ac:dyDescent="0.25">
      <c r="A8" s="205">
        <v>6</v>
      </c>
      <c r="B8" s="194">
        <v>2</v>
      </c>
      <c r="C8" s="195" t="str">
        <f>VLOOKUP(A8,'Plan de jeu'!$A$3:$I$23,5,FALSE)</f>
        <v>Encevo</v>
      </c>
      <c r="D8" s="195" t="str">
        <f>VLOOKUP(A8,'Plan de jeu'!$A$3:$I$23,6,FALSE)</f>
        <v>Arendt &amp; Medernach</v>
      </c>
      <c r="E8" s="194"/>
      <c r="F8" s="73" t="str">
        <f t="shared" si="0"/>
        <v>-</v>
      </c>
      <c r="G8" s="166"/>
      <c r="H8" s="166"/>
      <c r="I8" s="166"/>
      <c r="J8" s="166"/>
      <c r="K8" s="166"/>
      <c r="L8" s="166"/>
      <c r="M8" s="166"/>
      <c r="N8" s="166"/>
      <c r="O8" s="167"/>
      <c r="P8" s="143">
        <f t="shared" si="1"/>
        <v>0</v>
      </c>
      <c r="Q8" s="133">
        <f t="shared" si="2"/>
        <v>0</v>
      </c>
    </row>
    <row r="9" spans="1:28" x14ac:dyDescent="0.25">
      <c r="A9" s="182">
        <v>7</v>
      </c>
      <c r="B9" s="97">
        <v>2</v>
      </c>
      <c r="C9" s="50" t="str">
        <f>VLOOKUP(A9,'Plan de jeu'!$A$3:$I$23,5,FALSE)</f>
        <v>LN-LESC</v>
      </c>
      <c r="D9" s="50" t="str">
        <f>VLOOKUP(A9,'Plan de jeu'!$A$3:$I$23,6,FALSE)</f>
        <v>BdL</v>
      </c>
      <c r="E9" s="97">
        <f t="shared" si="3"/>
        <v>0</v>
      </c>
      <c r="F9" s="62" t="str">
        <f t="shared" si="0"/>
        <v>-</v>
      </c>
      <c r="G9" s="160"/>
      <c r="H9" s="160"/>
      <c r="I9" s="160"/>
      <c r="J9" s="160"/>
      <c r="K9" s="160"/>
      <c r="L9" s="160"/>
      <c r="M9" s="160"/>
      <c r="N9" s="160"/>
      <c r="O9" s="161"/>
      <c r="P9" s="140">
        <f t="shared" si="1"/>
        <v>0</v>
      </c>
      <c r="Q9" s="132">
        <f t="shared" si="2"/>
        <v>0</v>
      </c>
      <c r="R9" s="58" t="s">
        <v>49</v>
      </c>
      <c r="S9" s="58" t="e">
        <f>SUM(I3-H3,H7-I7,I11-H11,#REF!-#REF!,#REF!-#REF!)</f>
        <v>#REF!</v>
      </c>
      <c r="T9" s="58" t="e">
        <f>SUM(J3-I3,I7-J7,J11-I11,#REF!-#REF!,#REF!-#REF!)</f>
        <v>#REF!</v>
      </c>
      <c r="U9" s="58" t="e">
        <f>SUM(K3-J3,J7-K7,K11-J11,#REF!-#REF!,#REF!-#REF!)</f>
        <v>#REF!</v>
      </c>
      <c r="V9" s="58" t="e">
        <f>SUM(L3-K3,K7-L7,L11-K11,#REF!-#REF!,#REF!-#REF!)</f>
        <v>#REF!</v>
      </c>
      <c r="W9" s="58" t="e">
        <f>SUM(M3-L3,L7-M7,M11-L11,#REF!-#REF!,#REF!-#REF!)</f>
        <v>#REF!</v>
      </c>
      <c r="X9" s="58" t="e">
        <f>SUM(N3-M3,M7-N7,N11-M11,#REF!-#REF!,#REF!-#REF!)</f>
        <v>#REF!</v>
      </c>
      <c r="Y9" s="58" t="e">
        <f>SUM(O3-N3,N7-O7,O11-N11,#REF!-#REF!,#REF!-#REF!)</f>
        <v>#REF!</v>
      </c>
      <c r="Z9" s="58" t="e">
        <f>SUM(P3-O3,O7-P7,P11-O11,#REF!-#REF!,#REF!-#REF!)</f>
        <v>#REF!</v>
      </c>
      <c r="AA9" s="58" t="e">
        <f>SUM(Q3-P3,P7-Q7,Q11-P11,#REF!-#REF!,#REF!-#REF!)</f>
        <v>#REF!</v>
      </c>
      <c r="AB9" s="58" t="e">
        <f>SUM(E3,E7,E11,#REF!,#REF!)</f>
        <v>#REF!</v>
      </c>
    </row>
    <row r="10" spans="1:28" ht="16.5" thickBot="1" x14ac:dyDescent="0.3">
      <c r="A10" s="183">
        <v>8</v>
      </c>
      <c r="B10" s="98">
        <v>2</v>
      </c>
      <c r="C10" s="51" t="str">
        <f>VLOOKUP(A10,'Plan de jeu'!$A$3:$I$23,5,FALSE)</f>
        <v>BIL</v>
      </c>
      <c r="D10" s="51" t="str">
        <f>VLOOKUP(A10,'Plan de jeu'!$A$3:$I$23,6,FALSE)</f>
        <v>B.E.I.</v>
      </c>
      <c r="E10" s="98">
        <f t="shared" si="3"/>
        <v>0</v>
      </c>
      <c r="F10" s="68" t="str">
        <f t="shared" si="0"/>
        <v>-</v>
      </c>
      <c r="G10" s="164"/>
      <c r="H10" s="164"/>
      <c r="I10" s="164"/>
      <c r="J10" s="164"/>
      <c r="K10" s="164"/>
      <c r="L10" s="164"/>
      <c r="M10" s="164"/>
      <c r="N10" s="164"/>
      <c r="O10" s="165"/>
      <c r="P10" s="142">
        <f t="shared" si="1"/>
        <v>0</v>
      </c>
      <c r="Q10" s="134">
        <f t="shared" si="2"/>
        <v>0</v>
      </c>
      <c r="R10" s="58" t="s">
        <v>50</v>
      </c>
      <c r="S10" s="58" t="e">
        <f>SUM(H3-I3,I9-H9,I13-H13,#REF!-#REF!,#REF!-#REF!,)</f>
        <v>#REF!</v>
      </c>
      <c r="T10" s="58" t="e">
        <f>SUM(I3-J3,J9-I9,J13-I13,#REF!-#REF!,#REF!-#REF!,)</f>
        <v>#REF!</v>
      </c>
      <c r="U10" s="58" t="e">
        <f>SUM(J3-K3,K9-J9,K13-J13,#REF!-#REF!,#REF!-#REF!,)</f>
        <v>#REF!</v>
      </c>
      <c r="V10" s="58" t="e">
        <f>SUM(K3-L3,L9-K9,L13-K13,#REF!-#REF!,#REF!-#REF!,)</f>
        <v>#REF!</v>
      </c>
      <c r="W10" s="58" t="e">
        <f>SUM(L3-M3,M9-L9,M13-L13,#REF!-#REF!,#REF!-#REF!,)</f>
        <v>#REF!</v>
      </c>
      <c r="X10" s="58" t="e">
        <f>SUM(M3-N3,N9-M9,N13-M13,#REF!-#REF!,#REF!-#REF!,)</f>
        <v>#REF!</v>
      </c>
      <c r="Y10" s="58" t="e">
        <f>SUM(N3-O3,O9-N9,O13-N13,#REF!-#REF!,#REF!-#REF!,)</f>
        <v>#REF!</v>
      </c>
      <c r="Z10" s="58" t="e">
        <f>SUM(O3-P3,P9-O9,P13-O13,#REF!-#REF!,#REF!-#REF!,)</f>
        <v>#REF!</v>
      </c>
      <c r="AA10" s="58" t="e">
        <f>SUM(P3-Q3,Q9-P9,Q13-P13,#REF!-#REF!,#REF!-#REF!,)</f>
        <v>#REF!</v>
      </c>
      <c r="AB10" s="58" t="e">
        <f>SUM(E3,E9,E13,#REF!,#REF!)</f>
        <v>#REF!</v>
      </c>
    </row>
    <row r="11" spans="1:28" x14ac:dyDescent="0.25">
      <c r="A11" s="185">
        <v>9</v>
      </c>
      <c r="B11" s="99">
        <v>3</v>
      </c>
      <c r="C11" s="55" t="str">
        <f>VLOOKUP(A11,'Plan de jeu'!$A$3:$I$23,5,FALSE)</f>
        <v>ALR-LTB</v>
      </c>
      <c r="D11" s="55" t="str">
        <f>VLOOKUP(A11,'Plan de jeu'!$A$3:$I$23,6,FALSE)</f>
        <v>Encevo</v>
      </c>
      <c r="E11" s="99">
        <f t="shared" si="3"/>
        <v>0</v>
      </c>
      <c r="F11" s="73" t="str">
        <f t="shared" si="0"/>
        <v>-</v>
      </c>
      <c r="G11" s="166"/>
      <c r="H11" s="166"/>
      <c r="I11" s="166"/>
      <c r="J11" s="166"/>
      <c r="K11" s="166"/>
      <c r="L11" s="166"/>
      <c r="M11" s="166"/>
      <c r="N11" s="166"/>
      <c r="O11" s="167"/>
      <c r="P11" s="143">
        <f t="shared" si="1"/>
        <v>0</v>
      </c>
      <c r="Q11" s="133">
        <f t="shared" si="2"/>
        <v>0</v>
      </c>
    </row>
    <row r="12" spans="1:28" x14ac:dyDescent="0.25">
      <c r="A12" s="185">
        <v>10</v>
      </c>
      <c r="B12" s="99">
        <v>3</v>
      </c>
      <c r="C12" s="55" t="str">
        <f>VLOOKUP(A12,'Plan de jeu'!$A$3:$I$23,5,FALSE)</f>
        <v>Arendt &amp; Medernach</v>
      </c>
      <c r="D12" s="55" t="str">
        <f>VLOOKUP(A12,'Plan de jeu'!$A$3:$I$23,6,FALSE)</f>
        <v>Kleyr Grasso</v>
      </c>
      <c r="E12" s="99"/>
      <c r="F12" s="73" t="str">
        <f t="shared" si="0"/>
        <v>-</v>
      </c>
      <c r="G12" s="166"/>
      <c r="H12" s="166"/>
      <c r="I12" s="166"/>
      <c r="J12" s="166"/>
      <c r="K12" s="166"/>
      <c r="L12" s="166"/>
      <c r="M12" s="166"/>
      <c r="N12" s="166"/>
      <c r="O12" s="167"/>
      <c r="P12" s="143">
        <f t="shared" si="1"/>
        <v>0</v>
      </c>
      <c r="Q12" s="133">
        <f t="shared" si="2"/>
        <v>0</v>
      </c>
    </row>
    <row r="13" spans="1:28" x14ac:dyDescent="0.25">
      <c r="A13" s="108">
        <v>11</v>
      </c>
      <c r="B13" s="94">
        <v>3</v>
      </c>
      <c r="C13" s="53" t="str">
        <f>VLOOKUP(A13,'Plan de jeu'!$A$3:$I$23,5,FALSE)</f>
        <v>BdL</v>
      </c>
      <c r="D13" s="53" t="str">
        <f>VLOOKUP(A13,'Plan de jeu'!$A$3:$I$23,6,FALSE)</f>
        <v>BIL</v>
      </c>
      <c r="E13" s="94">
        <f t="shared" si="3"/>
        <v>0</v>
      </c>
      <c r="F13" s="62" t="str">
        <f t="shared" si="0"/>
        <v>-</v>
      </c>
      <c r="G13" s="160"/>
      <c r="H13" s="160"/>
      <c r="I13" s="160"/>
      <c r="J13" s="160"/>
      <c r="K13" s="160"/>
      <c r="L13" s="160"/>
      <c r="M13" s="160"/>
      <c r="N13" s="160"/>
      <c r="O13" s="161"/>
      <c r="P13" s="140">
        <f t="shared" si="1"/>
        <v>0</v>
      </c>
      <c r="Q13" s="132">
        <f t="shared" si="2"/>
        <v>0</v>
      </c>
    </row>
    <row r="14" spans="1:28" ht="16.5" thickBot="1" x14ac:dyDescent="0.3">
      <c r="A14" s="110">
        <v>12</v>
      </c>
      <c r="B14" s="100">
        <v>3</v>
      </c>
      <c r="C14" s="56" t="str">
        <f>VLOOKUP(A14,'Plan de jeu'!$A$3:$I$23,5,FALSE)</f>
        <v>B.E.I.</v>
      </c>
      <c r="D14" s="56" t="str">
        <f>VLOOKUP(A14,'Plan de jeu'!$A$3:$I$23,6,FALSE)</f>
        <v>LN-LESC</v>
      </c>
      <c r="E14" s="100">
        <f t="shared" si="3"/>
        <v>0</v>
      </c>
      <c r="F14" s="68" t="str">
        <f t="shared" si="0"/>
        <v>-</v>
      </c>
      <c r="G14" s="164"/>
      <c r="H14" s="164"/>
      <c r="I14" s="164"/>
      <c r="J14" s="164"/>
      <c r="K14" s="164"/>
      <c r="L14" s="164"/>
      <c r="M14" s="164"/>
      <c r="N14" s="164"/>
      <c r="O14" s="165"/>
      <c r="P14" s="142">
        <f t="shared" si="1"/>
        <v>0</v>
      </c>
      <c r="Q14" s="134">
        <f t="shared" si="2"/>
        <v>0</v>
      </c>
    </row>
  </sheetData>
  <mergeCells count="6">
    <mergeCell ref="A1:Q1"/>
    <mergeCell ref="P2:Q2"/>
    <mergeCell ref="H2:I2"/>
    <mergeCell ref="J2:K2"/>
    <mergeCell ref="L2:M2"/>
    <mergeCell ref="N2:O2"/>
  </mergeCells>
  <pageMargins left="0.70866141732283472" right="0.70866141732283472" top="0.74803149606299213" bottom="0.74803149606299213" header="0.31496062992125984" footer="0.31496062992125984"/>
  <pageSetup paperSize="9" fitToHeight="2"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2</vt:i4>
      </vt:variant>
    </vt:vector>
  </HeadingPairs>
  <TitlesOfParts>
    <vt:vector size="10" baseType="lpstr">
      <vt:lpstr>Feuille de Match</vt:lpstr>
      <vt:lpstr>Poules</vt:lpstr>
      <vt:lpstr>Plan de jeu</vt:lpstr>
      <vt:lpstr>Classements</vt:lpstr>
      <vt:lpstr>Joueurs</vt:lpstr>
      <vt:lpstr>Responsables</vt:lpstr>
      <vt:lpstr>Règlement-Scoring</vt:lpstr>
      <vt:lpstr>Résultats</vt:lpstr>
      <vt:lpstr>'Feuille de Match'!Zone_d_impression</vt:lpstr>
      <vt:lpstr>'Plan de jeu'!Zone_d_impression</vt:lpstr>
    </vt:vector>
  </TitlesOfParts>
  <Manager>Christian PEPIN</Manager>
  <Company>Pour la FLT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Feuille de Match FLT</dc:title>
  <dc:subject>Outil de saise de feuille de match</dc:subject>
  <dc:creator>Christian PEPIN</dc:creator>
  <cp:keywords/>
  <dc:description/>
  <cp:lastModifiedBy>Zarko Kerac</cp:lastModifiedBy>
  <cp:revision/>
  <cp:lastPrinted>2016-10-21T11:44:14Z</cp:lastPrinted>
  <dcterms:created xsi:type="dcterms:W3CDTF">2013-01-26T09:51:39Z</dcterms:created>
  <dcterms:modified xsi:type="dcterms:W3CDTF">2023-06-14T19:40:46Z</dcterms:modified>
  <cp:category/>
  <cp:contentStatus/>
</cp:coreProperties>
</file>