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\\ADMPRI\Homes$\ricch521\Desktop\"/>
    </mc:Choice>
  </mc:AlternateContent>
  <bookViews>
    <workbookView xWindow="0" yWindow="0" windowWidth="28800" windowHeight="12300" tabRatio="799" activeTab="3"/>
  </bookViews>
  <sheets>
    <sheet name="Feuille de Match" sheetId="10" r:id="rId1"/>
    <sheet name="Plan de jeu" sheetId="16" r:id="rId2"/>
    <sheet name="Résultats" sheetId="17" r:id="rId3"/>
    <sheet name="Classements" sheetId="18" r:id="rId4"/>
    <sheet name="Joueurs" sheetId="13" r:id="rId5"/>
  </sheets>
  <definedNames>
    <definedName name="_xlnm._FilterDatabase" localSheetId="3" hidden="1">Classements!$A$13:$G$15</definedName>
    <definedName name="_xlnm._FilterDatabase" localSheetId="4" hidden="1">Joueurs!$A$1:$J$185</definedName>
    <definedName name="_xlnm._FilterDatabase" localSheetId="1" hidden="1">'Plan de jeu'!$A$2:$M$2</definedName>
    <definedName name="_xlnm.Print_Area" localSheetId="0">'Feuille de Match'!$A$1:$AF$43</definedName>
    <definedName name="_xlnm.Print_Area" localSheetId="1">'Plan de jeu'!$A$1:$H$26</definedName>
  </definedNames>
  <calcPr calcId="162913"/>
</workbook>
</file>

<file path=xl/calcChain.xml><?xml version="1.0" encoding="utf-8"?>
<calcChain xmlns="http://schemas.openxmlformats.org/spreadsheetml/2006/main">
  <c r="Y21" i="17" l="1"/>
  <c r="X21" i="17"/>
  <c r="W21" i="17"/>
  <c r="V21" i="17"/>
  <c r="U21" i="17"/>
  <c r="T21" i="17"/>
  <c r="Y22" i="17"/>
  <c r="X22" i="17"/>
  <c r="W22" i="17"/>
  <c r="V22" i="17"/>
  <c r="U22" i="17"/>
  <c r="T22" i="17"/>
  <c r="Y23" i="17"/>
  <c r="X23" i="17"/>
  <c r="W23" i="17"/>
  <c r="V23" i="17"/>
  <c r="U23" i="17"/>
  <c r="T23" i="17"/>
  <c r="Y8" i="17"/>
  <c r="X8" i="17"/>
  <c r="W8" i="17"/>
  <c r="V8" i="17"/>
  <c r="U8" i="17"/>
  <c r="T8" i="17"/>
  <c r="S8" i="17"/>
  <c r="Y7" i="17"/>
  <c r="X7" i="17"/>
  <c r="W7" i="17"/>
  <c r="V7" i="17"/>
  <c r="U7" i="17"/>
  <c r="T7" i="17"/>
  <c r="Y6" i="17"/>
  <c r="X6" i="17"/>
  <c r="W6" i="17"/>
  <c r="V6" i="17"/>
  <c r="U6" i="17"/>
  <c r="T6" i="17"/>
  <c r="Y5" i="17"/>
  <c r="X5" i="17"/>
  <c r="W5" i="17"/>
  <c r="V5" i="17"/>
  <c r="U5" i="17"/>
  <c r="T5" i="17"/>
  <c r="Y4" i="17"/>
  <c r="X4" i="17"/>
  <c r="W4" i="17"/>
  <c r="V4" i="17"/>
  <c r="U4" i="17"/>
  <c r="T4" i="17"/>
  <c r="Y3" i="17"/>
  <c r="X3" i="17"/>
  <c r="W3" i="17"/>
  <c r="V3" i="17"/>
  <c r="U3" i="17"/>
  <c r="T3" i="17"/>
  <c r="F6" i="17" l="1"/>
  <c r="F40" i="13"/>
  <c r="F39" i="13"/>
  <c r="F68" i="13"/>
  <c r="S23" i="17"/>
  <c r="S22" i="17"/>
  <c r="S21" i="17"/>
  <c r="S7" i="17"/>
  <c r="S6" i="17"/>
  <c r="S5" i="17"/>
  <c r="S4" i="17"/>
  <c r="S3" i="17"/>
  <c r="D26" i="17"/>
  <c r="D25" i="17"/>
  <c r="D24" i="17"/>
  <c r="D23" i="17"/>
  <c r="D22" i="17"/>
  <c r="D21" i="17"/>
  <c r="C26" i="17"/>
  <c r="C25" i="17"/>
  <c r="C24" i="17"/>
  <c r="C23" i="17"/>
  <c r="C22" i="17"/>
  <c r="C21" i="17"/>
  <c r="D17" i="17"/>
  <c r="D16" i="17"/>
  <c r="D15" i="17"/>
  <c r="D14" i="17"/>
  <c r="D13" i="17"/>
  <c r="D12" i="17"/>
  <c r="D11" i="17"/>
  <c r="D10" i="17"/>
  <c r="D9" i="17"/>
  <c r="D8" i="17"/>
  <c r="D7" i="17"/>
  <c r="D6" i="17"/>
  <c r="D5" i="17"/>
  <c r="D4" i="17"/>
  <c r="D3" i="17"/>
  <c r="C17" i="17"/>
  <c r="C16" i="17"/>
  <c r="C15" i="17"/>
  <c r="C14" i="17"/>
  <c r="C13" i="17"/>
  <c r="C12" i="17"/>
  <c r="C11" i="17"/>
  <c r="C10" i="17"/>
  <c r="C9" i="17"/>
  <c r="C8" i="17"/>
  <c r="C7" i="17"/>
  <c r="C6" i="17"/>
  <c r="C5" i="17"/>
  <c r="C4" i="17"/>
  <c r="C3" i="17"/>
  <c r="P16" i="17" l="1"/>
  <c r="Q16" i="17"/>
  <c r="P17" i="17"/>
  <c r="Q17" i="17"/>
  <c r="F12" i="13" l="1"/>
  <c r="L28" i="10"/>
  <c r="H1" i="16"/>
  <c r="O31" i="10"/>
  <c r="O30" i="10"/>
  <c r="O29" i="10"/>
  <c r="O28" i="10"/>
  <c r="O22" i="10"/>
  <c r="O21" i="10"/>
  <c r="O20" i="10"/>
  <c r="O19" i="10"/>
  <c r="G31" i="10"/>
  <c r="G30" i="10"/>
  <c r="G29" i="10"/>
  <c r="G28" i="10"/>
  <c r="G22" i="10"/>
  <c r="G21" i="10"/>
  <c r="G20" i="10"/>
  <c r="G19" i="10"/>
  <c r="G15" i="18"/>
  <c r="G13" i="18"/>
  <c r="G14" i="18"/>
  <c r="F15" i="18"/>
  <c r="F13" i="18"/>
  <c r="F14" i="18"/>
  <c r="E15" i="18"/>
  <c r="E13" i="18"/>
  <c r="E14" i="18"/>
  <c r="D15" i="18"/>
  <c r="D13" i="18"/>
  <c r="D14" i="18"/>
  <c r="E21" i="17"/>
  <c r="E23" i="17"/>
  <c r="E25" i="17"/>
  <c r="E24" i="17"/>
  <c r="E26" i="17"/>
  <c r="E22" i="17"/>
  <c r="P21" i="17"/>
  <c r="P23" i="17"/>
  <c r="Q25" i="17"/>
  <c r="Q21" i="17"/>
  <c r="P24" i="17"/>
  <c r="Q26" i="17"/>
  <c r="P22" i="17"/>
  <c r="Q23" i="17"/>
  <c r="P26" i="17"/>
  <c r="Q22" i="17"/>
  <c r="Q24" i="17"/>
  <c r="P25" i="17"/>
  <c r="E5" i="17"/>
  <c r="E8" i="17"/>
  <c r="E9" i="17"/>
  <c r="E12" i="17"/>
  <c r="E17" i="17"/>
  <c r="Q5" i="17"/>
  <c r="AA6" i="17" s="1"/>
  <c r="P8" i="17"/>
  <c r="Q9" i="17"/>
  <c r="P12" i="17"/>
  <c r="G7" i="18"/>
  <c r="D7" i="18"/>
  <c r="E11" i="17"/>
  <c r="E14" i="17"/>
  <c r="E15" i="17"/>
  <c r="Q8" i="17"/>
  <c r="P11" i="17"/>
  <c r="Q14" i="17"/>
  <c r="Q15" i="17"/>
  <c r="G4" i="18"/>
  <c r="F4" i="18"/>
  <c r="E4" i="18"/>
  <c r="D4" i="18"/>
  <c r="E3" i="17"/>
  <c r="E7" i="17"/>
  <c r="E10" i="17"/>
  <c r="Q3" i="17"/>
  <c r="P7" i="17"/>
  <c r="Q10" i="17"/>
  <c r="P14" i="17"/>
  <c r="G5" i="18"/>
  <c r="F5" i="18"/>
  <c r="E5" i="18"/>
  <c r="D5" i="18"/>
  <c r="E4" i="17"/>
  <c r="E16" i="17"/>
  <c r="P4" i="17"/>
  <c r="Q7" i="17"/>
  <c r="Q12" i="17"/>
  <c r="G6" i="18"/>
  <c r="F6" i="18"/>
  <c r="E6" i="18"/>
  <c r="D6" i="18"/>
  <c r="E6" i="17"/>
  <c r="P3" i="17"/>
  <c r="Q6" i="17"/>
  <c r="P9" i="17"/>
  <c r="P15" i="17"/>
  <c r="E13" i="17"/>
  <c r="G8" i="18"/>
  <c r="F8" i="18"/>
  <c r="E8" i="18"/>
  <c r="D8" i="18"/>
  <c r="G9" i="18"/>
  <c r="E9" i="18"/>
  <c r="D9" i="18"/>
  <c r="Q13" i="17"/>
  <c r="P13" i="17"/>
  <c r="Q11" i="17"/>
  <c r="P10" i="17"/>
  <c r="P6" i="17"/>
  <c r="P5" i="17"/>
  <c r="Z6" i="17" s="1"/>
  <c r="Q4" i="17"/>
  <c r="F26" i="17"/>
  <c r="F25" i="17"/>
  <c r="F24" i="17"/>
  <c r="F23" i="17"/>
  <c r="F22" i="17"/>
  <c r="F21" i="17"/>
  <c r="F17" i="17"/>
  <c r="F16" i="17"/>
  <c r="F15" i="17"/>
  <c r="F14" i="17"/>
  <c r="F13" i="17"/>
  <c r="F12" i="17"/>
  <c r="F11" i="17"/>
  <c r="F10" i="17"/>
  <c r="F9" i="17"/>
  <c r="F8" i="17"/>
  <c r="F7" i="17"/>
  <c r="F5" i="17"/>
  <c r="F4" i="17"/>
  <c r="F3" i="17"/>
  <c r="L31" i="10"/>
  <c r="L30" i="10"/>
  <c r="L29" i="10"/>
  <c r="L22" i="10"/>
  <c r="L21" i="10"/>
  <c r="L20" i="10"/>
  <c r="L19" i="10"/>
  <c r="F62" i="13"/>
  <c r="F61" i="13"/>
  <c r="F14" i="13"/>
  <c r="F13" i="13"/>
  <c r="F16" i="13"/>
  <c r="F17" i="13"/>
  <c r="F15" i="13"/>
  <c r="D35" i="10"/>
  <c r="L35" i="10"/>
  <c r="D30" i="10"/>
  <c r="D29" i="10"/>
  <c r="D28" i="10"/>
  <c r="D31" i="10"/>
  <c r="D22" i="10"/>
  <c r="D21" i="10"/>
  <c r="D20" i="10"/>
  <c r="D19" i="10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41" i="13"/>
  <c r="F42" i="13"/>
  <c r="F43" i="13"/>
  <c r="F44" i="13"/>
  <c r="F45" i="13"/>
  <c r="F46" i="13"/>
  <c r="F47" i="13"/>
  <c r="F48" i="13"/>
  <c r="F49" i="13"/>
  <c r="F50" i="13"/>
  <c r="F51" i="13"/>
  <c r="F52" i="13"/>
  <c r="F53" i="13"/>
  <c r="F54" i="13"/>
  <c r="F55" i="13"/>
  <c r="F56" i="13"/>
  <c r="F57" i="13"/>
  <c r="F58" i="13"/>
  <c r="F59" i="13"/>
  <c r="F60" i="13"/>
  <c r="F70" i="13"/>
  <c r="F71" i="13"/>
  <c r="F72" i="13"/>
  <c r="F73" i="13"/>
  <c r="F74" i="13"/>
  <c r="F75" i="13"/>
  <c r="F76" i="13"/>
  <c r="F77" i="13"/>
  <c r="F78" i="13"/>
  <c r="F79" i="13"/>
  <c r="F80" i="13"/>
  <c r="F81" i="13"/>
  <c r="F82" i="13"/>
  <c r="F83" i="13"/>
  <c r="F84" i="13"/>
  <c r="F85" i="13"/>
  <c r="F86" i="13"/>
  <c r="F87" i="13"/>
  <c r="F88" i="13"/>
  <c r="F89" i="13"/>
  <c r="F90" i="13"/>
  <c r="F91" i="13"/>
  <c r="F92" i="13"/>
  <c r="F93" i="13"/>
  <c r="F94" i="13"/>
  <c r="F95" i="13"/>
  <c r="F96" i="13"/>
  <c r="F97" i="13"/>
  <c r="F98" i="13"/>
  <c r="F99" i="13"/>
  <c r="F100" i="13"/>
  <c r="F101" i="13"/>
  <c r="F102" i="13"/>
  <c r="F103" i="13"/>
  <c r="F104" i="13"/>
  <c r="F105" i="13"/>
  <c r="F106" i="13"/>
  <c r="F107" i="13"/>
  <c r="F108" i="13"/>
  <c r="F109" i="13"/>
  <c r="F110" i="13"/>
  <c r="F111" i="13"/>
  <c r="F112" i="13"/>
  <c r="F113" i="13"/>
  <c r="F114" i="13"/>
  <c r="F115" i="13"/>
  <c r="F116" i="13"/>
  <c r="F117" i="13"/>
  <c r="F118" i="13"/>
  <c r="F119" i="13"/>
  <c r="F120" i="13"/>
  <c r="F121" i="13"/>
  <c r="F122" i="13"/>
  <c r="F123" i="13"/>
  <c r="F124" i="13"/>
  <c r="F125" i="13"/>
  <c r="F126" i="13"/>
  <c r="F127" i="13"/>
  <c r="F128" i="13"/>
  <c r="F129" i="13"/>
  <c r="F130" i="13"/>
  <c r="F131" i="13"/>
  <c r="F132" i="13"/>
  <c r="F133" i="13"/>
  <c r="F134" i="13"/>
  <c r="F135" i="13"/>
  <c r="F136" i="13"/>
  <c r="F137" i="13"/>
  <c r="F138" i="13"/>
  <c r="F139" i="13"/>
  <c r="F140" i="13"/>
  <c r="F141" i="13"/>
  <c r="F142" i="13"/>
  <c r="F143" i="13"/>
  <c r="F144" i="13"/>
  <c r="F145" i="13"/>
  <c r="F146" i="13"/>
  <c r="F147" i="13"/>
  <c r="F148" i="13"/>
  <c r="F149" i="13"/>
  <c r="F150" i="13"/>
  <c r="F151" i="13"/>
  <c r="F152" i="13"/>
  <c r="F153" i="13"/>
  <c r="F154" i="13"/>
  <c r="F155" i="13"/>
  <c r="F156" i="13"/>
  <c r="F157" i="13"/>
  <c r="F158" i="13"/>
  <c r="F159" i="13"/>
  <c r="F160" i="13"/>
  <c r="F161" i="13"/>
  <c r="F162" i="13"/>
  <c r="F163" i="13"/>
  <c r="F164" i="13"/>
  <c r="F165" i="13"/>
  <c r="F166" i="13"/>
  <c r="F167" i="13"/>
  <c r="F168" i="13"/>
  <c r="F169" i="13"/>
  <c r="F170" i="13"/>
  <c r="F171" i="13"/>
  <c r="F172" i="13"/>
  <c r="F173" i="13"/>
  <c r="F174" i="13"/>
  <c r="F175" i="13"/>
  <c r="F176" i="13"/>
  <c r="F177" i="13"/>
  <c r="F178" i="13"/>
  <c r="F179" i="13"/>
  <c r="F180" i="13"/>
  <c r="F181" i="13"/>
  <c r="F182" i="13"/>
  <c r="F183" i="13"/>
  <c r="F184" i="13"/>
  <c r="F185" i="13"/>
  <c r="AK20" i="10"/>
  <c r="AG20" i="10"/>
  <c r="AI20" i="10"/>
  <c r="AL20" i="10"/>
  <c r="AE20" i="10" s="1"/>
  <c r="AH20" i="10"/>
  <c r="AJ20" i="10"/>
  <c r="AK19" i="10"/>
  <c r="AD19" i="10" s="1"/>
  <c r="AG19" i="10"/>
  <c r="AI19" i="10"/>
  <c r="AL19" i="10"/>
  <c r="AE19" i="10" s="1"/>
  <c r="AH19" i="10"/>
  <c r="AJ19" i="10"/>
  <c r="AG21" i="10"/>
  <c r="AI21" i="10"/>
  <c r="AK21" i="10"/>
  <c r="AD21" i="10" s="1"/>
  <c r="AH21" i="10"/>
  <c r="AJ21" i="10"/>
  <c r="AL21" i="10"/>
  <c r="AE21" i="10" s="1"/>
  <c r="AG22" i="10"/>
  <c r="AI22" i="10"/>
  <c r="AK22" i="10"/>
  <c r="AD22" i="10" s="1"/>
  <c r="AH22" i="10"/>
  <c r="AJ22" i="10"/>
  <c r="AL22" i="10"/>
  <c r="AE22" i="10" s="1"/>
  <c r="AG28" i="10"/>
  <c r="AI28" i="10"/>
  <c r="AK28" i="10"/>
  <c r="AD28" i="10" s="1"/>
  <c r="AH28" i="10"/>
  <c r="AJ28" i="10"/>
  <c r="AL28" i="10"/>
  <c r="AE28" i="10" s="1"/>
  <c r="AG30" i="10"/>
  <c r="AI30" i="10"/>
  <c r="AK30" i="10"/>
  <c r="AD30" i="10" s="1"/>
  <c r="AH30" i="10"/>
  <c r="AJ30" i="10"/>
  <c r="AL30" i="10"/>
  <c r="AE30" i="10" s="1"/>
  <c r="AD20" i="10"/>
  <c r="I30" i="10"/>
  <c r="AP30" i="10" s="1"/>
  <c r="F69" i="13"/>
  <c r="F67" i="13"/>
  <c r="F66" i="13"/>
  <c r="F65" i="13"/>
  <c r="F64" i="13"/>
  <c r="F63" i="13"/>
  <c r="F2" i="13"/>
  <c r="F5" i="13"/>
  <c r="F11" i="13"/>
  <c r="F4" i="13"/>
  <c r="F3" i="13"/>
  <c r="F10" i="13"/>
  <c r="F9" i="13"/>
  <c r="F8" i="13"/>
  <c r="F7" i="13"/>
  <c r="F6" i="13"/>
  <c r="M5" i="10"/>
  <c r="E5" i="10"/>
  <c r="O13" i="10"/>
  <c r="O11" i="10"/>
  <c r="J11" i="10"/>
  <c r="I28" i="10"/>
  <c r="AP28" i="10" s="1"/>
  <c r="AQ28" i="10" s="1"/>
  <c r="Q28" i="10"/>
  <c r="AT28" i="10" s="1"/>
  <c r="AU28" i="10" s="1"/>
  <c r="Q30" i="10"/>
  <c r="AT30" i="10" s="1"/>
  <c r="AT18" i="10"/>
  <c r="AU18" i="10" s="1"/>
  <c r="AT19" i="10"/>
  <c r="AU19" i="10" s="1"/>
  <c r="AT20" i="10"/>
  <c r="AU20" i="10" s="1"/>
  <c r="AT21" i="10"/>
  <c r="AU21" i="10" s="1"/>
  <c r="AW21" i="10" s="1"/>
  <c r="AP19" i="10"/>
  <c r="AQ19" i="10" s="1"/>
  <c r="AP20" i="10"/>
  <c r="AQ20" i="10" s="1"/>
  <c r="AP21" i="10"/>
  <c r="AQ21" i="10" s="1"/>
  <c r="AS21" i="10" s="1"/>
  <c r="AP18" i="10"/>
  <c r="AQ18" i="10" s="1"/>
  <c r="AA5" i="17" l="1"/>
  <c r="Z8" i="17"/>
  <c r="AA7" i="17"/>
  <c r="AA23" i="17"/>
  <c r="B13" i="18" s="1"/>
  <c r="AA21" i="17"/>
  <c r="Z21" i="17"/>
  <c r="AA3" i="17"/>
  <c r="B6" i="18" s="1"/>
  <c r="Z3" i="17"/>
  <c r="Z7" i="17"/>
  <c r="AA4" i="17"/>
  <c r="B5" i="18" s="1"/>
  <c r="Z5" i="17"/>
  <c r="Z4" i="17"/>
  <c r="AA8" i="17"/>
  <c r="AA22" i="17"/>
  <c r="B15" i="18" s="1"/>
  <c r="Z22" i="17"/>
  <c r="Z23" i="17"/>
  <c r="B4" i="18"/>
  <c r="AB5" i="17"/>
  <c r="C4" i="18" s="1"/>
  <c r="AB4" i="17"/>
  <c r="C5" i="18" s="1"/>
  <c r="B8" i="18"/>
  <c r="AB7" i="17"/>
  <c r="C8" i="18" s="1"/>
  <c r="AB8" i="17"/>
  <c r="AB23" i="17"/>
  <c r="C13" i="18" s="1"/>
  <c r="AB22" i="17"/>
  <c r="AB3" i="17"/>
  <c r="C6" i="18" s="1"/>
  <c r="AB6" i="17"/>
  <c r="C7" i="18" s="1"/>
  <c r="B14" i="18"/>
  <c r="B9" i="18"/>
  <c r="AB21" i="17"/>
  <c r="C14" i="18" s="1"/>
  <c r="F9" i="18"/>
  <c r="E7" i="18"/>
  <c r="F7" i="18"/>
  <c r="AM30" i="10"/>
  <c r="AB30" i="10" s="1"/>
  <c r="AN28" i="10"/>
  <c r="AC28" i="10" s="1"/>
  <c r="AM22" i="10"/>
  <c r="AB22" i="10" s="1"/>
  <c r="AN19" i="10"/>
  <c r="AC19" i="10" s="1"/>
  <c r="AM20" i="10"/>
  <c r="AN20" i="10"/>
  <c r="AC20" i="10" s="1"/>
  <c r="AM21" i="10"/>
  <c r="AB21" i="10" s="1"/>
  <c r="AN21" i="10"/>
  <c r="AC21" i="10" s="1"/>
  <c r="AD23" i="10"/>
  <c r="AW20" i="10"/>
  <c r="AV18" i="10"/>
  <c r="AV22" i="10" s="1"/>
  <c r="AV23" i="10" s="1"/>
  <c r="AR18" i="10"/>
  <c r="AR22" i="10" s="1"/>
  <c r="AR23" i="10" s="1"/>
  <c r="AV20" i="10"/>
  <c r="AN30" i="10"/>
  <c r="AC30" i="10" s="1"/>
  <c r="AE32" i="10"/>
  <c r="AM28" i="10"/>
  <c r="AB28" i="10" s="1"/>
  <c r="AN22" i="10"/>
  <c r="AM19" i="10"/>
  <c r="AB19" i="10" s="1"/>
  <c r="AD32" i="10"/>
  <c r="AE23" i="10"/>
  <c r="AS19" i="10"/>
  <c r="AS22" i="10" s="1"/>
  <c r="AR19" i="10"/>
  <c r="AS20" i="10"/>
  <c r="AW19" i="10"/>
  <c r="AW22" i="10" s="1"/>
  <c r="AV19" i="10"/>
  <c r="AR20" i="10"/>
  <c r="C15" i="18"/>
  <c r="Z30" i="10" l="1"/>
  <c r="X30" i="10" s="1"/>
  <c r="Z22" i="10"/>
  <c r="X22" i="10" s="1"/>
  <c r="B7" i="18"/>
  <c r="C9" i="18"/>
  <c r="AA30" i="10"/>
  <c r="Y30" i="10" s="1"/>
  <c r="AA19" i="10"/>
  <c r="Y19" i="10" s="1"/>
  <c r="Z19" i="10"/>
  <c r="X19" i="10" s="1"/>
  <c r="AA21" i="10"/>
  <c r="Y21" i="10" s="1"/>
  <c r="Z20" i="10"/>
  <c r="X20" i="10" s="1"/>
  <c r="AA28" i="10"/>
  <c r="Y28" i="10" s="1"/>
  <c r="Z28" i="10"/>
  <c r="AB20" i="10"/>
  <c r="AB23" i="10" s="1"/>
  <c r="AA20" i="10"/>
  <c r="Y20" i="10" s="1"/>
  <c r="Z21" i="10"/>
  <c r="X21" i="10" s="1"/>
  <c r="AA22" i="10"/>
  <c r="Y22" i="10" s="1"/>
  <c r="AC22" i="10"/>
  <c r="AC23" i="10" s="1"/>
  <c r="AD34" i="10"/>
  <c r="AS34" i="10" s="1"/>
  <c r="AE34" i="10"/>
  <c r="AT34" i="10" s="1"/>
  <c r="AC32" i="10"/>
  <c r="AB32" i="10"/>
  <c r="Z32" i="10" l="1"/>
  <c r="Y32" i="10"/>
  <c r="X28" i="10"/>
  <c r="X32" i="10" s="1"/>
  <c r="AA23" i="10"/>
  <c r="X23" i="10"/>
  <c r="Z23" i="10"/>
  <c r="AA32" i="10"/>
  <c r="AB34" i="10"/>
  <c r="AQ34" i="10" s="1"/>
  <c r="Y23" i="10"/>
  <c r="AS35" i="10"/>
  <c r="AC34" i="10"/>
  <c r="AR34" i="10" s="1"/>
  <c r="Z34" i="10" l="1"/>
  <c r="AO34" i="10" s="1"/>
  <c r="X34" i="10"/>
  <c r="AM34" i="10" s="1"/>
  <c r="Y34" i="10"/>
  <c r="AN34" i="10" s="1"/>
  <c r="AA34" i="10"/>
  <c r="AP34" i="10" s="1"/>
  <c r="AQ35" i="10"/>
  <c r="AO35" i="10" l="1"/>
  <c r="AM35" i="10"/>
  <c r="AM37" i="10" s="1"/>
  <c r="AO37" i="10" s="1"/>
  <c r="AQ37" i="10" s="1"/>
  <c r="AS37" i="10" s="1"/>
  <c r="X35" i="10"/>
  <c r="AG35" i="10" l="1"/>
</calcChain>
</file>

<file path=xl/sharedStrings.xml><?xml version="1.0" encoding="utf-8"?>
<sst xmlns="http://schemas.openxmlformats.org/spreadsheetml/2006/main" count="1165" uniqueCount="348">
  <si>
    <t>FEUILLE DE MATCH</t>
  </si>
  <si>
    <t>Société Visitée</t>
  </si>
  <si>
    <t>Société Visiteur</t>
  </si>
  <si>
    <t>N° du match :</t>
  </si>
  <si>
    <t>N° du tour :</t>
  </si>
  <si>
    <t>Date :</t>
  </si>
  <si>
    <t>Lieu :</t>
  </si>
  <si>
    <t>CLUB VISITE</t>
  </si>
  <si>
    <t>CLUB VISITEUR</t>
  </si>
  <si>
    <t>Résultat</t>
  </si>
  <si>
    <t>Points</t>
  </si>
  <si>
    <t>Matchs</t>
  </si>
  <si>
    <t>Sets</t>
  </si>
  <si>
    <t>Jeux</t>
  </si>
  <si>
    <t>EQUIPE VISITE</t>
  </si>
  <si>
    <t>EQUIPE VISITEUR</t>
  </si>
  <si>
    <t>Simples</t>
  </si>
  <si>
    <t>Ordre</t>
  </si>
  <si>
    <t>Identifiant</t>
  </si>
  <si>
    <t>NOM ET PRENOM</t>
  </si>
  <si>
    <t>Classement</t>
  </si>
  <si>
    <t>Séries de classement doivent être respectées pour l'ordre des joueurs!</t>
  </si>
  <si>
    <t>Score</t>
  </si>
  <si>
    <t>Visité</t>
  </si>
  <si>
    <t>Visiteur</t>
  </si>
  <si>
    <t>CAT</t>
  </si>
  <si>
    <t>Set 1</t>
  </si>
  <si>
    <t>Set 2</t>
  </si>
  <si>
    <t>Set 3</t>
  </si>
  <si>
    <t>Résultat des simples</t>
  </si>
  <si>
    <t>Vainqueur</t>
  </si>
  <si>
    <t>Doubles</t>
  </si>
  <si>
    <t>Valeur</t>
  </si>
  <si>
    <r>
      <t xml:space="preserve">Somme valeurs (1 </t>
    </r>
    <r>
      <rPr>
        <b/>
        <sz val="10"/>
        <color indexed="8"/>
        <rFont val="Calibri"/>
        <family val="2"/>
      </rPr>
      <t xml:space="preserve">≤ </t>
    </r>
    <r>
      <rPr>
        <b/>
        <sz val="8"/>
        <color indexed="8"/>
        <rFont val="Arial"/>
        <family val="2"/>
      </rPr>
      <t>2)</t>
    </r>
  </si>
  <si>
    <t>Résultat des doubles</t>
  </si>
  <si>
    <t>Responsable visité :</t>
  </si>
  <si>
    <t>Responsable visiteur :</t>
  </si>
  <si>
    <t>Résultat final</t>
  </si>
  <si>
    <t>Nom :</t>
  </si>
  <si>
    <t>Vainqueur :</t>
  </si>
  <si>
    <t>Remarque :</t>
  </si>
  <si>
    <t>PLAN DE JEU</t>
  </si>
  <si>
    <t>MATCH N°</t>
  </si>
  <si>
    <t>DATE</t>
  </si>
  <si>
    <t>TOUR</t>
  </si>
  <si>
    <t>EQUIPE 1</t>
  </si>
  <si>
    <t>EQUIPE 2</t>
  </si>
  <si>
    <t>Lieu/Terrain</t>
  </si>
  <si>
    <t>Heure de début</t>
  </si>
  <si>
    <t>Remarque</t>
  </si>
  <si>
    <t>H1</t>
  </si>
  <si>
    <t>BIL</t>
  </si>
  <si>
    <t>Sportlycée</t>
  </si>
  <si>
    <t>CNT (Esch-Alzette)</t>
  </si>
  <si>
    <t>Mercredi</t>
  </si>
  <si>
    <t>H2</t>
  </si>
  <si>
    <t>Vendredi</t>
  </si>
  <si>
    <t>H3</t>
  </si>
  <si>
    <t>RBC</t>
  </si>
  <si>
    <t>Foyer</t>
  </si>
  <si>
    <t>18h30</t>
  </si>
  <si>
    <t>Mardi + Jeudi</t>
  </si>
  <si>
    <t>H4</t>
  </si>
  <si>
    <t>H5</t>
  </si>
  <si>
    <t>Ettelbruck</t>
  </si>
  <si>
    <t>Mardi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</si>
  <si>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</si>
  <si>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</si>
  <si>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</si>
  <si>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</si>
  <si>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</si>
  <si>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</si>
  <si>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</si>
  <si>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</si>
  <si>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</si>
  <si>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</si>
  <si>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H21</t>
  </si>
  <si>
    <t>D1</t>
  </si>
  <si>
    <t>D2</t>
  </si>
  <si>
    <t>D3</t>
  </si>
  <si>
    <t>D4</t>
  </si>
  <si>
    <t>D5</t>
  </si>
  <si>
    <t>Jeudi</t>
  </si>
  <si>
    <t>D6</t>
  </si>
  <si>
    <t xml:space="preserve">  </t>
  </si>
  <si>
    <t>Résultats Hommes</t>
  </si>
  <si>
    <t>Match N°</t>
  </si>
  <si>
    <t>Tour</t>
  </si>
  <si>
    <t>Equipe 1</t>
  </si>
  <si>
    <t>Equipe 2</t>
  </si>
  <si>
    <t>Joué?</t>
  </si>
  <si>
    <t>Points équipes</t>
  </si>
  <si>
    <t>Société</t>
  </si>
  <si>
    <t>Pts éq.</t>
  </si>
  <si>
    <t>Matchs joués</t>
  </si>
  <si>
    <t>Résultats Dames</t>
  </si>
  <si>
    <t>Classements</t>
  </si>
  <si>
    <t>Corporate Hommes</t>
  </si>
  <si>
    <t>Points équipe</t>
  </si>
  <si>
    <t>Rencontres jouées</t>
  </si>
  <si>
    <t>Δ points</t>
  </si>
  <si>
    <t>Δ matchs</t>
  </si>
  <si>
    <t>Δ sets</t>
  </si>
  <si>
    <t>Δ jeux</t>
  </si>
  <si>
    <t>Corporate Dames</t>
  </si>
  <si>
    <t>Identifiant FM</t>
  </si>
  <si>
    <t>Nom</t>
  </si>
  <si>
    <t>Prenom</t>
  </si>
  <si>
    <t>Sexe</t>
  </si>
  <si>
    <t>Nom / Prénom</t>
  </si>
  <si>
    <t>Classement indiqué</t>
  </si>
  <si>
    <t>CM</t>
  </si>
  <si>
    <t>PE</t>
  </si>
  <si>
    <t>B1</t>
  </si>
  <si>
    <t>Henri</t>
  </si>
  <si>
    <t>M</t>
  </si>
  <si>
    <t>ok</t>
  </si>
  <si>
    <t>B2</t>
  </si>
  <si>
    <t>Jean-Philippe</t>
  </si>
  <si>
    <t>B3</t>
  </si>
  <si>
    <t>Sébastien</t>
  </si>
  <si>
    <t>B4</t>
  </si>
  <si>
    <t>Jan</t>
  </si>
  <si>
    <t>B5</t>
  </si>
  <si>
    <t>Alain</t>
  </si>
  <si>
    <t>B6</t>
  </si>
  <si>
    <t>B7</t>
  </si>
  <si>
    <t>Didier</t>
  </si>
  <si>
    <t>B8</t>
  </si>
  <si>
    <t>Patrick</t>
  </si>
  <si>
    <t>B9</t>
  </si>
  <si>
    <t>Francis</t>
  </si>
  <si>
    <t>B10</t>
  </si>
  <si>
    <t>B11</t>
  </si>
  <si>
    <t>Carla</t>
  </si>
  <si>
    <t>F</t>
  </si>
  <si>
    <t>B12</t>
  </si>
  <si>
    <t>Caroline</t>
  </si>
  <si>
    <t>B13</t>
  </si>
  <si>
    <t>Nancy</t>
  </si>
  <si>
    <t>B14</t>
  </si>
  <si>
    <t>Vanessa</t>
  </si>
  <si>
    <t>B15</t>
  </si>
  <si>
    <t>B16</t>
  </si>
  <si>
    <t>Marc</t>
  </si>
  <si>
    <t>Jérôme</t>
  </si>
  <si>
    <t>François</t>
  </si>
  <si>
    <t>E1</t>
  </si>
  <si>
    <t>Yves</t>
  </si>
  <si>
    <t>E2</t>
  </si>
  <si>
    <t>Julien</t>
  </si>
  <si>
    <t>E3</t>
  </si>
  <si>
    <t>E4</t>
  </si>
  <si>
    <t>Germain</t>
  </si>
  <si>
    <t>E5</t>
  </si>
  <si>
    <t>E6</t>
  </si>
  <si>
    <t>E7</t>
  </si>
  <si>
    <t>E8</t>
  </si>
  <si>
    <t>Daniel</t>
  </si>
  <si>
    <t>E9</t>
  </si>
  <si>
    <t>F1</t>
  </si>
  <si>
    <t>F2</t>
  </si>
  <si>
    <t>F3</t>
  </si>
  <si>
    <t>F4</t>
  </si>
  <si>
    <t>F5</t>
  </si>
  <si>
    <t>Benoît</t>
  </si>
  <si>
    <t>F6</t>
  </si>
  <si>
    <t>F7</t>
  </si>
  <si>
    <t>Bruno</t>
  </si>
  <si>
    <t>Pedro</t>
  </si>
  <si>
    <t>Josy</t>
  </si>
  <si>
    <t>Eric</t>
  </si>
  <si>
    <t>Denis</t>
  </si>
  <si>
    <t>RBC1</t>
  </si>
  <si>
    <t>RBC2</t>
  </si>
  <si>
    <t>RBC3</t>
  </si>
  <si>
    <t>RBC4</t>
  </si>
  <si>
    <t>Audrey</t>
  </si>
  <si>
    <t>RBC5</t>
  </si>
  <si>
    <t>Stéphanie</t>
  </si>
  <si>
    <t>RBC6</t>
  </si>
  <si>
    <t>Patricia</t>
  </si>
  <si>
    <t>RBC7</t>
  </si>
  <si>
    <t>Nathalie</t>
  </si>
  <si>
    <t>RBC8</t>
  </si>
  <si>
    <t>Tristan</t>
  </si>
  <si>
    <t>RBC9</t>
  </si>
  <si>
    <t>David</t>
  </si>
  <si>
    <t>RBC10</t>
  </si>
  <si>
    <t>Benjamin</t>
  </si>
  <si>
    <t>RBC11</t>
  </si>
  <si>
    <t>Javier</t>
  </si>
  <si>
    <t>RBC12</t>
  </si>
  <si>
    <t>Sebastien</t>
  </si>
  <si>
    <t>RBC13</t>
  </si>
  <si>
    <t>Samuel</t>
  </si>
  <si>
    <t>RBC14</t>
  </si>
  <si>
    <t>Thierry</t>
  </si>
  <si>
    <t>RBC15</t>
  </si>
  <si>
    <t>RBC16</t>
  </si>
  <si>
    <t>Vincent</t>
  </si>
  <si>
    <t>RBC17</t>
  </si>
  <si>
    <t>Cedric</t>
  </si>
  <si>
    <t>RBC18</t>
  </si>
  <si>
    <t>Laurent</t>
  </si>
  <si>
    <t>RBC19</t>
  </si>
  <si>
    <t>Emmanuel</t>
  </si>
  <si>
    <t>RBC20</t>
  </si>
  <si>
    <t>Stany</t>
  </si>
  <si>
    <t>RBC21</t>
  </si>
  <si>
    <t>Steve</t>
  </si>
  <si>
    <t>RBC22</t>
  </si>
  <si>
    <t>Benoit</t>
  </si>
  <si>
    <t>SL1</t>
  </si>
  <si>
    <t>Pascal</t>
  </si>
  <si>
    <t>SL2</t>
  </si>
  <si>
    <t>Chris</t>
  </si>
  <si>
    <t>SL3</t>
  </si>
  <si>
    <t>SL4</t>
  </si>
  <si>
    <t>Alioune</t>
  </si>
  <si>
    <t>SL5</t>
  </si>
  <si>
    <t>Bob</t>
  </si>
  <si>
    <t>SL6</t>
  </si>
  <si>
    <t>Encevo</t>
  </si>
  <si>
    <t>Luxair Group</t>
  </si>
  <si>
    <t>Schuttrange</t>
  </si>
  <si>
    <t>Finale</t>
  </si>
  <si>
    <t>1er</t>
  </si>
  <si>
    <t>2e</t>
  </si>
  <si>
    <t>Ponts &amp; Chaussées</t>
  </si>
  <si>
    <t>P &amp; C</t>
  </si>
  <si>
    <t>Ayache</t>
  </si>
  <si>
    <t>Stéphane</t>
  </si>
  <si>
    <t>Destrument</t>
  </si>
  <si>
    <t>Faber</t>
  </si>
  <si>
    <t>Mangin</t>
  </si>
  <si>
    <t>Methais</t>
  </si>
  <si>
    <t>Noël</t>
  </si>
  <si>
    <t>Paffenholz</t>
  </si>
  <si>
    <t>Urth</t>
  </si>
  <si>
    <t>Virkam</t>
  </si>
  <si>
    <t>Panichi</t>
  </si>
  <si>
    <t>Polani</t>
  </si>
  <si>
    <t>Petach</t>
  </si>
  <si>
    <t>Camille</t>
  </si>
  <si>
    <t>Kleinhentz</t>
  </si>
  <si>
    <t>Kostka</t>
  </si>
  <si>
    <t>Borin</t>
  </si>
  <si>
    <t>Francesca</t>
  </si>
  <si>
    <t>Hohn</t>
  </si>
  <si>
    <t>Parel</t>
  </si>
  <si>
    <t>Pierrick</t>
  </si>
  <si>
    <t>Hiben</t>
  </si>
  <si>
    <t>Berger</t>
  </si>
  <si>
    <t>Carbonne</t>
  </si>
  <si>
    <t>Christian</t>
  </si>
  <si>
    <t>LG1</t>
  </si>
  <si>
    <t>LG2</t>
  </si>
  <si>
    <t>LG3</t>
  </si>
  <si>
    <t>LG4</t>
  </si>
  <si>
    <t>LG5</t>
  </si>
  <si>
    <t>Reckinger</t>
  </si>
  <si>
    <t>Solvi</t>
  </si>
  <si>
    <t>Krantz</t>
  </si>
  <si>
    <t>Emeringer</t>
  </si>
  <si>
    <t>Juchem</t>
  </si>
  <si>
    <t>De Cecco</t>
  </si>
  <si>
    <t>Sidney</t>
  </si>
  <si>
    <t>Hartung</t>
  </si>
  <si>
    <t>Janes</t>
  </si>
  <si>
    <t>Backes</t>
  </si>
  <si>
    <t>Jörg</t>
  </si>
  <si>
    <t>Damas</t>
  </si>
  <si>
    <t>Welter</t>
  </si>
  <si>
    <t>Caetano</t>
  </si>
  <si>
    <t>Perreaux</t>
  </si>
  <si>
    <t>Angeli</t>
  </si>
  <si>
    <t>Pusse</t>
  </si>
  <si>
    <t>Araud</t>
  </si>
  <si>
    <t>Habay</t>
  </si>
  <si>
    <t>Cambier</t>
  </si>
  <si>
    <t>Pierson</t>
  </si>
  <si>
    <t>Mobilia</t>
  </si>
  <si>
    <t>Vandeput</t>
  </si>
  <si>
    <t>Scheierlinck</t>
  </si>
  <si>
    <t>Laurence</t>
  </si>
  <si>
    <t>Antipine</t>
  </si>
  <si>
    <t>Bianchi</t>
  </si>
  <si>
    <t>Colin</t>
  </si>
  <si>
    <t>Costales</t>
  </si>
  <si>
    <t>Danloy</t>
  </si>
  <si>
    <t>Kuborn</t>
  </si>
  <si>
    <t>Kuntz</t>
  </si>
  <si>
    <t>Kunzli</t>
  </si>
  <si>
    <t>Meister</t>
  </si>
  <si>
    <t>Nowak</t>
  </si>
  <si>
    <t>Pilarczyk</t>
  </si>
  <si>
    <t>Varin</t>
  </si>
  <si>
    <t>Zanchetta</t>
  </si>
  <si>
    <t>Blondeau</t>
  </si>
  <si>
    <t>Cuvellier</t>
  </si>
  <si>
    <t>Neve</t>
  </si>
  <si>
    <t>SL7</t>
  </si>
  <si>
    <t>Schaul</t>
  </si>
  <si>
    <t>Richartz</t>
  </si>
  <si>
    <t>Hild</t>
  </si>
  <si>
    <t>Toure</t>
  </si>
  <si>
    <t>Kies</t>
  </si>
  <si>
    <t>Krier</t>
  </si>
  <si>
    <t>Frank</t>
  </si>
  <si>
    <t>Heinen</t>
  </si>
  <si>
    <t>PC1</t>
  </si>
  <si>
    <t>PC2</t>
  </si>
  <si>
    <t>Horsmans</t>
  </si>
  <si>
    <t>Joy</t>
  </si>
  <si>
    <t>Schaber</t>
  </si>
  <si>
    <t>2.2</t>
  </si>
  <si>
    <t>3.3</t>
  </si>
  <si>
    <t>B 15/1</t>
  </si>
  <si>
    <t>3.2</t>
  </si>
  <si>
    <t>5.1</t>
  </si>
  <si>
    <t>NC</t>
  </si>
  <si>
    <t>F 5/6</t>
  </si>
  <si>
    <t>1.P</t>
  </si>
  <si>
    <t>F 15/3</t>
  </si>
  <si>
    <t>3.1</t>
  </si>
  <si>
    <t>F 15/4</t>
  </si>
  <si>
    <t>5.3</t>
  </si>
  <si>
    <t>F 30/6</t>
  </si>
  <si>
    <t>5.5</t>
  </si>
  <si>
    <t>B C30</t>
  </si>
  <si>
    <t>5.2</t>
  </si>
  <si>
    <t>Ingrid</t>
  </si>
  <si>
    <t>F 30</t>
  </si>
  <si>
    <t>4.2</t>
  </si>
  <si>
    <t>F 30/1</t>
  </si>
  <si>
    <t>4.3</t>
  </si>
  <si>
    <t>B C30/5</t>
  </si>
  <si>
    <t>B C30/3</t>
  </si>
  <si>
    <t>6.1</t>
  </si>
  <si>
    <t>B C15/1</t>
  </si>
  <si>
    <t>B C15/3</t>
  </si>
  <si>
    <t>B B0</t>
  </si>
  <si>
    <t>B 4/6</t>
  </si>
  <si>
    <t>1.E</t>
  </si>
  <si>
    <t>4.4</t>
  </si>
  <si>
    <t>B C15</t>
  </si>
  <si>
    <t>B C 15/3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</si>
</sst>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* #,##0.00\ &quot;€&quot;_-;\-* #,##0.00\ &quot;€&quot;_-;_-* &quot;-&quot;??\ &quot;€&quot;_-;_-@_-"/>
    <numFmt numFmtId="164" formatCode="0.0"/>
    <numFmt numFmtId="165" formatCode="d/mm/yy;@"/>
    <numFmt numFmtId="166" formatCode="[$-F800]dddd\,\ mmmm\ dd\,\ yyyy"/>
    <numFmt numFmtId="167" formatCode="dd\.mm\.yyyy"/>
    <numFmt numFmtId="168" formatCode="dd/mm/yy;@"/>
    <numFmt numFmtId="169" formatCode="dd/mm/yyyy;@"/>
  </numFmts>
  <fonts count="35" x14ac:knownFonts="1">
    <font>
      <sz val="12"/>
      <color theme="1"/>
      <name val="Calibri"/>
      <family val="2"/>
      <scheme val="minor"/>
    </font>
    <font>
      <sz val="8"/>
      <name val="Calibri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9"/>
      <color indexed="8"/>
      <name val="Arial"/>
      <family val="2"/>
    </font>
    <font>
      <b/>
      <sz val="6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sz val="14"/>
      <color indexed="8"/>
      <name val="Arial"/>
      <family val="2"/>
    </font>
    <font>
      <sz val="18"/>
      <color indexed="8"/>
      <name val="Arial"/>
      <family val="2"/>
    </font>
    <font>
      <u/>
      <sz val="18"/>
      <color indexed="8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b/>
      <sz val="16"/>
      <color indexed="8"/>
      <name val="Arial"/>
      <family val="2"/>
    </font>
    <font>
      <sz val="16"/>
      <color indexed="8"/>
      <name val="Arial"/>
      <family val="2"/>
    </font>
    <font>
      <u/>
      <sz val="8"/>
      <color indexed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Calibri"/>
      <family val="2"/>
    </font>
    <font>
      <sz val="8"/>
      <name val="Calibri"/>
      <family val="2"/>
    </font>
    <font>
      <b/>
      <sz val="12"/>
      <color indexed="10"/>
      <name val="Arial"/>
      <family val="2"/>
    </font>
    <font>
      <sz val="11"/>
      <color theme="1"/>
      <name val="Arial"/>
      <family val="2"/>
    </font>
    <font>
      <sz val="12"/>
      <name val="Arial"/>
      <family val="2"/>
    </font>
    <font>
      <sz val="12"/>
      <name val="Calibri"/>
      <family val="2"/>
      <scheme val="minor"/>
    </font>
    <font>
      <b/>
      <sz val="10"/>
      <color indexed="10"/>
      <name val="Arial"/>
      <family val="2"/>
    </font>
    <font>
      <b/>
      <sz val="10"/>
      <color indexed="8"/>
      <name val="Calibri"/>
      <family val="2"/>
    </font>
    <font>
      <b/>
      <sz val="8"/>
      <color indexed="8"/>
      <name val="Arial"/>
      <family val="2"/>
    </font>
    <font>
      <b/>
      <sz val="12"/>
      <color theme="1"/>
      <name val="Calibri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40"/>
      <name val="Arial"/>
      <family val="2"/>
    </font>
    <font>
      <b/>
      <sz val="4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theme="9" tint="0.59999389629810485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8" fillId="0" borderId="0" applyFont="0" applyFill="0" applyBorder="0" applyAlignment="0" applyProtection="0"/>
    <xf numFmtId="0" fontId="23" fillId="0" borderId="0"/>
    <xf numFmtId="0" fontId="18" fillId="0" borderId="0"/>
  </cellStyleXfs>
  <cellXfs count="43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17" fillId="0" borderId="0" xfId="0" applyFont="1"/>
    <xf numFmtId="1" fontId="4" fillId="0" borderId="1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</xf>
    <xf numFmtId="0" fontId="2" fillId="0" borderId="0" xfId="2" applyFont="1"/>
    <xf numFmtId="0" fontId="2" fillId="0" borderId="0" xfId="2" applyFont="1" applyFill="1"/>
    <xf numFmtId="0" fontId="2" fillId="0" borderId="1" xfId="0" applyFont="1" applyBorder="1" applyAlignment="1" applyProtection="1">
      <alignment horizontal="center" vertical="center"/>
    </xf>
    <xf numFmtId="0" fontId="2" fillId="0" borderId="0" xfId="0" applyFont="1" applyProtection="1"/>
    <xf numFmtId="0" fontId="10" fillId="0" borderId="0" xfId="0" applyFont="1" applyAlignment="1" applyProtection="1"/>
    <xf numFmtId="0" fontId="12" fillId="0" borderId="0" xfId="0" applyFont="1" applyProtection="1"/>
    <xf numFmtId="14" fontId="2" fillId="0" borderId="0" xfId="0" applyNumberFormat="1" applyFont="1" applyProtection="1"/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/>
    <xf numFmtId="0" fontId="2" fillId="0" borderId="10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textRotation="255"/>
    </xf>
    <xf numFmtId="164" fontId="4" fillId="0" borderId="11" xfId="0" applyNumberFormat="1" applyFont="1" applyBorder="1" applyAlignment="1" applyProtection="1">
      <alignment horizontal="center" vertical="center"/>
    </xf>
    <xf numFmtId="164" fontId="4" fillId="0" borderId="5" xfId="0" applyNumberFormat="1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textRotation="255"/>
    </xf>
    <xf numFmtId="0" fontId="3" fillId="0" borderId="0" xfId="0" applyFont="1" applyAlignment="1" applyProtection="1">
      <alignment horizontal="center" textRotation="255"/>
    </xf>
    <xf numFmtId="0" fontId="12" fillId="0" borderId="0" xfId="0" applyFont="1" applyBorder="1" applyAlignment="1" applyProtection="1">
      <alignment horizontal="center" vertical="top"/>
    </xf>
    <xf numFmtId="0" fontId="4" fillId="0" borderId="0" xfId="0" applyFont="1" applyBorder="1" applyAlignment="1" applyProtection="1">
      <alignment horizontal="center" vertical="center"/>
    </xf>
    <xf numFmtId="0" fontId="25" fillId="0" borderId="0" xfId="0" applyFont="1" applyFill="1"/>
    <xf numFmtId="0" fontId="9" fillId="0" borderId="0" xfId="0" applyFont="1" applyBorder="1" applyProtection="1"/>
    <xf numFmtId="0" fontId="2" fillId="0" borderId="0" xfId="0" applyFont="1" applyBorder="1" applyProtection="1"/>
    <xf numFmtId="0" fontId="12" fillId="0" borderId="0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/>
    </xf>
    <xf numFmtId="0" fontId="2" fillId="0" borderId="23" xfId="0" applyFont="1" applyBorder="1" applyProtection="1"/>
    <xf numFmtId="0" fontId="2" fillId="0" borderId="24" xfId="0" applyFont="1" applyBorder="1" applyProtection="1"/>
    <xf numFmtId="0" fontId="2" fillId="0" borderId="25" xfId="0" applyFont="1" applyBorder="1" applyProtection="1"/>
    <xf numFmtId="0" fontId="2" fillId="0" borderId="21" xfId="0" applyFont="1" applyBorder="1" applyProtection="1"/>
    <xf numFmtId="0" fontId="2" fillId="0" borderId="22" xfId="0" applyFont="1" applyBorder="1" applyProtection="1"/>
    <xf numFmtId="1" fontId="2" fillId="0" borderId="21" xfId="0" applyNumberFormat="1" applyFont="1" applyBorder="1" applyProtection="1"/>
    <xf numFmtId="1" fontId="2" fillId="0" borderId="0" xfId="0" applyNumberFormat="1" applyFont="1" applyBorder="1" applyProtection="1"/>
    <xf numFmtId="0" fontId="2" fillId="0" borderId="2" xfId="0" applyFont="1" applyBorder="1" applyAlignment="1" applyProtection="1">
      <alignment horizontal="center" vertical="center"/>
    </xf>
    <xf numFmtId="164" fontId="2" fillId="0" borderId="3" xfId="0" applyNumberFormat="1" applyFont="1" applyBorder="1" applyAlignment="1" applyProtection="1">
      <alignment horizontal="center" vertical="center"/>
    </xf>
    <xf numFmtId="164" fontId="2" fillId="0" borderId="10" xfId="0" applyNumberFormat="1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1" fontId="4" fillId="0" borderId="11" xfId="0" applyNumberFormat="1" applyFont="1" applyBorder="1" applyAlignment="1" applyProtection="1">
      <alignment horizontal="center" vertical="center"/>
    </xf>
    <xf numFmtId="1" fontId="4" fillId="0" borderId="5" xfId="0" applyNumberFormat="1" applyFont="1" applyBorder="1" applyAlignment="1" applyProtection="1">
      <alignment horizontal="center" vertical="center"/>
    </xf>
    <xf numFmtId="0" fontId="24" fillId="0" borderId="0" xfId="2" applyFont="1" applyFill="1"/>
    <xf numFmtId="49" fontId="24" fillId="0" borderId="0" xfId="2" applyNumberFormat="1" applyFont="1" applyFill="1"/>
    <xf numFmtId="49" fontId="24" fillId="0" borderId="0" xfId="2" applyNumberFormat="1" applyFont="1" applyFill="1" applyAlignment="1">
      <alignment horizontal="left"/>
    </xf>
    <xf numFmtId="49" fontId="24" fillId="0" borderId="0" xfId="2" applyNumberFormat="1" applyFont="1" applyFill="1" applyBorder="1" applyAlignment="1">
      <alignment horizontal="left"/>
    </xf>
    <xf numFmtId="49" fontId="24" fillId="0" borderId="0" xfId="2" applyNumberFormat="1" applyFont="1" applyFill="1" applyBorder="1"/>
    <xf numFmtId="49" fontId="24" fillId="0" borderId="0" xfId="3" applyNumberFormat="1" applyFont="1" applyFill="1"/>
    <xf numFmtId="49" fontId="19" fillId="0" borderId="30" xfId="2" applyNumberFormat="1" applyFont="1" applyFill="1" applyBorder="1" applyAlignment="1">
      <alignment horizontal="center"/>
    </xf>
    <xf numFmtId="0" fontId="24" fillId="0" borderId="46" xfId="2" applyFont="1" applyFill="1" applyBorder="1"/>
    <xf numFmtId="0" fontId="24" fillId="0" borderId="1" xfId="2" applyFont="1" applyFill="1" applyBorder="1"/>
    <xf numFmtId="0" fontId="24" fillId="0" borderId="12" xfId="2" applyFont="1" applyFill="1" applyBorder="1"/>
    <xf numFmtId="0" fontId="24" fillId="3" borderId="46" xfId="2" applyFont="1" applyFill="1" applyBorder="1"/>
    <xf numFmtId="0" fontId="24" fillId="3" borderId="1" xfId="2" applyFont="1" applyFill="1" applyBorder="1"/>
    <xf numFmtId="0" fontId="24" fillId="3" borderId="15" xfId="2" applyFont="1" applyFill="1" applyBorder="1"/>
    <xf numFmtId="0" fontId="24" fillId="3" borderId="20" xfId="2" applyFont="1" applyFill="1" applyBorder="1"/>
    <xf numFmtId="0" fontId="24" fillId="3" borderId="12" xfId="2" applyFont="1" applyFill="1" applyBorder="1"/>
    <xf numFmtId="0" fontId="25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5" fillId="0" borderId="3" xfId="0" applyFont="1" applyFill="1" applyBorder="1"/>
    <xf numFmtId="0" fontId="25" fillId="0" borderId="1" xfId="0" applyFont="1" applyFill="1" applyBorder="1"/>
    <xf numFmtId="0" fontId="2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0" fontId="25" fillId="0" borderId="6" xfId="0" applyFont="1" applyFill="1" applyBorder="1"/>
    <xf numFmtId="0" fontId="25" fillId="0" borderId="12" xfId="0" applyFont="1" applyFill="1" applyBorder="1"/>
    <xf numFmtId="0" fontId="25" fillId="0" borderId="12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/>
    </xf>
    <xf numFmtId="0" fontId="25" fillId="0" borderId="38" xfId="0" applyFont="1" applyFill="1" applyBorder="1"/>
    <xf numFmtId="0" fontId="25" fillId="0" borderId="20" xfId="0" applyFont="1" applyFill="1" applyBorder="1"/>
    <xf numFmtId="0" fontId="25" fillId="0" borderId="20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7" fillId="0" borderId="11" xfId="0" applyFont="1" applyFill="1" applyBorder="1"/>
    <xf numFmtId="0" fontId="17" fillId="0" borderId="30" xfId="0" applyFont="1" applyFill="1" applyBorder="1"/>
    <xf numFmtId="0" fontId="17" fillId="0" borderId="30" xfId="0" applyFont="1" applyFill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4" borderId="30" xfId="0" applyFont="1" applyFill="1" applyBorder="1"/>
    <xf numFmtId="0" fontId="25" fillId="4" borderId="20" xfId="0" applyFont="1" applyFill="1" applyBorder="1"/>
    <xf numFmtId="0" fontId="25" fillId="4" borderId="1" xfId="0" applyFont="1" applyFill="1" applyBorder="1"/>
    <xf numFmtId="0" fontId="25" fillId="4" borderId="12" xfId="0" applyFont="1" applyFill="1" applyBorder="1"/>
    <xf numFmtId="0" fontId="17" fillId="5" borderId="30" xfId="0" applyFont="1" applyFill="1" applyBorder="1" applyAlignment="1">
      <alignment horizontal="center" vertical="center"/>
    </xf>
    <xf numFmtId="0" fontId="25" fillId="5" borderId="20" xfId="0" applyFont="1" applyFill="1" applyBorder="1" applyAlignment="1">
      <alignment horizontal="center" vertical="center"/>
    </xf>
    <xf numFmtId="0" fontId="25" fillId="5" borderId="1" xfId="0" applyFont="1" applyFill="1" applyBorder="1" applyAlignment="1">
      <alignment horizontal="center" vertical="center"/>
    </xf>
    <xf numFmtId="0" fontId="25" fillId="5" borderId="12" xfId="0" applyFont="1" applyFill="1" applyBorder="1" applyAlignment="1">
      <alignment horizontal="center" vertical="center"/>
    </xf>
    <xf numFmtId="0" fontId="24" fillId="0" borderId="32" xfId="2" applyFont="1" applyFill="1" applyBorder="1"/>
    <xf numFmtId="0" fontId="2" fillId="0" borderId="7" xfId="0" applyFont="1" applyBorder="1" applyProtection="1"/>
    <xf numFmtId="0" fontId="2" fillId="0" borderId="8" xfId="0" applyFont="1" applyBorder="1" applyProtection="1"/>
    <xf numFmtId="0" fontId="2" fillId="0" borderId="9" xfId="0" applyFont="1" applyBorder="1" applyProtection="1"/>
    <xf numFmtId="0" fontId="13" fillId="0" borderId="3" xfId="0" applyFont="1" applyBorder="1" applyAlignment="1" applyProtection="1">
      <alignment horizontal="left" vertical="center"/>
    </xf>
    <xf numFmtId="165" fontId="19" fillId="0" borderId="30" xfId="2" applyNumberFormat="1" applyFont="1" applyFill="1" applyBorder="1" applyAlignment="1">
      <alignment horizontal="center" vertical="center"/>
    </xf>
    <xf numFmtId="0" fontId="19" fillId="0" borderId="30" xfId="2" applyFont="1" applyFill="1" applyBorder="1" applyAlignment="1">
      <alignment horizontal="center" vertical="center"/>
    </xf>
    <xf numFmtId="0" fontId="24" fillId="3" borderId="46" xfId="2" applyFont="1" applyFill="1" applyBorder="1" applyAlignment="1">
      <alignment horizontal="center" vertical="center"/>
    </xf>
    <xf numFmtId="0" fontId="24" fillId="3" borderId="1" xfId="2" applyFont="1" applyFill="1" applyBorder="1" applyAlignment="1">
      <alignment horizontal="center" vertical="center"/>
    </xf>
    <xf numFmtId="0" fontId="24" fillId="3" borderId="15" xfId="2" applyFont="1" applyFill="1" applyBorder="1" applyAlignment="1">
      <alignment horizontal="center" vertical="center"/>
    </xf>
    <xf numFmtId="0" fontId="24" fillId="0" borderId="46" xfId="2" applyFont="1" applyFill="1" applyBorder="1" applyAlignment="1">
      <alignment horizontal="center" vertical="center"/>
    </xf>
    <xf numFmtId="0" fontId="24" fillId="0" borderId="1" xfId="2" applyFont="1" applyFill="1" applyBorder="1" applyAlignment="1">
      <alignment horizontal="center" vertical="center"/>
    </xf>
    <xf numFmtId="0" fontId="24" fillId="0" borderId="12" xfId="2" applyFont="1" applyFill="1" applyBorder="1" applyAlignment="1">
      <alignment horizontal="center" vertical="center"/>
    </xf>
    <xf numFmtId="0" fontId="24" fillId="3" borderId="20" xfId="2" applyFont="1" applyFill="1" applyBorder="1" applyAlignment="1">
      <alignment horizontal="center" vertical="center"/>
    </xf>
    <xf numFmtId="0" fontId="24" fillId="3" borderId="12" xfId="2" applyFont="1" applyFill="1" applyBorder="1" applyAlignment="1">
      <alignment horizontal="center" vertical="center"/>
    </xf>
    <xf numFmtId="0" fontId="24" fillId="0" borderId="32" xfId="2" applyFont="1" applyFill="1" applyBorder="1" applyAlignment="1">
      <alignment horizontal="center" vertical="center"/>
    </xf>
    <xf numFmtId="0" fontId="24" fillId="0" borderId="0" xfId="2" applyFont="1" applyFill="1" applyAlignment="1">
      <alignment horizontal="center" vertical="center"/>
    </xf>
    <xf numFmtId="165" fontId="24" fillId="0" borderId="0" xfId="2" applyNumberFormat="1" applyFont="1" applyFill="1" applyAlignment="1">
      <alignment horizontal="center" vertical="center"/>
    </xf>
    <xf numFmtId="167" fontId="24" fillId="0" borderId="0" xfId="2" applyNumberFormat="1" applyFont="1" applyFill="1" applyAlignment="1">
      <alignment horizontal="center" vertical="center"/>
    </xf>
    <xf numFmtId="14" fontId="24" fillId="0" borderId="0" xfId="2" applyNumberFormat="1" applyFont="1" applyFill="1" applyAlignment="1">
      <alignment horizontal="center" vertical="center"/>
    </xf>
    <xf numFmtId="168" fontId="24" fillId="0" borderId="0" xfId="2" applyNumberFormat="1" applyFont="1" applyFill="1" applyAlignment="1">
      <alignment horizontal="center" vertical="center"/>
    </xf>
    <xf numFmtId="0" fontId="19" fillId="0" borderId="11" xfId="2" applyFont="1" applyFill="1" applyBorder="1" applyAlignment="1">
      <alignment horizontal="center" vertical="center"/>
    </xf>
    <xf numFmtId="0" fontId="24" fillId="3" borderId="45" xfId="2" applyFont="1" applyFill="1" applyBorder="1" applyAlignment="1">
      <alignment horizontal="center" vertical="center"/>
    </xf>
    <xf numFmtId="0" fontId="24" fillId="3" borderId="3" xfId="2" applyFont="1" applyFill="1" applyBorder="1" applyAlignment="1">
      <alignment horizontal="center" vertical="center"/>
    </xf>
    <xf numFmtId="0" fontId="24" fillId="0" borderId="45" xfId="2" applyFont="1" applyFill="1" applyBorder="1" applyAlignment="1">
      <alignment horizontal="center" vertical="center"/>
    </xf>
    <xf numFmtId="0" fontId="24" fillId="3" borderId="6" xfId="2" applyFont="1" applyFill="1" applyBorder="1" applyAlignment="1">
      <alignment horizontal="center" vertical="center"/>
    </xf>
    <xf numFmtId="0" fontId="24" fillId="0" borderId="0" xfId="3" applyFont="1" applyFill="1" applyAlignment="1">
      <alignment horizontal="center" vertical="center"/>
    </xf>
    <xf numFmtId="2" fontId="19" fillId="0" borderId="30" xfId="2" applyNumberFormat="1" applyFont="1" applyFill="1" applyBorder="1" applyAlignment="1">
      <alignment horizontal="center" vertical="center"/>
    </xf>
    <xf numFmtId="49" fontId="19" fillId="0" borderId="30" xfId="2" applyNumberFormat="1" applyFont="1" applyFill="1" applyBorder="1" applyAlignment="1">
      <alignment horizontal="center" vertical="center"/>
    </xf>
    <xf numFmtId="49" fontId="19" fillId="0" borderId="5" xfId="2" applyNumberFormat="1" applyFont="1" applyFill="1" applyBorder="1" applyAlignment="1">
      <alignment horizontal="center" vertical="center"/>
    </xf>
    <xf numFmtId="49" fontId="24" fillId="3" borderId="15" xfId="2" applyNumberFormat="1" applyFont="1" applyFill="1" applyBorder="1" applyAlignment="1">
      <alignment horizontal="center" vertical="center"/>
    </xf>
    <xf numFmtId="49" fontId="24" fillId="3" borderId="46" xfId="2" applyNumberFormat="1" applyFont="1" applyFill="1" applyBorder="1" applyAlignment="1">
      <alignment horizontal="center" vertical="center"/>
    </xf>
    <xf numFmtId="49" fontId="24" fillId="3" borderId="44" xfId="2" applyNumberFormat="1" applyFont="1" applyFill="1" applyBorder="1" applyAlignment="1">
      <alignment horizontal="center" vertical="center"/>
    </xf>
    <xf numFmtId="49" fontId="24" fillId="3" borderId="1" xfId="2" applyNumberFormat="1" applyFont="1" applyFill="1" applyBorder="1" applyAlignment="1">
      <alignment horizontal="center" vertical="center"/>
    </xf>
    <xf numFmtId="49" fontId="24" fillId="3" borderId="10" xfId="2" applyNumberFormat="1" applyFont="1" applyFill="1" applyBorder="1" applyAlignment="1">
      <alignment horizontal="center" vertical="center"/>
    </xf>
    <xf numFmtId="49" fontId="24" fillId="3" borderId="16" xfId="2" applyNumberFormat="1" applyFont="1" applyFill="1" applyBorder="1" applyAlignment="1">
      <alignment horizontal="center" vertical="center"/>
    </xf>
    <xf numFmtId="49" fontId="24" fillId="0" borderId="46" xfId="2" applyNumberFormat="1" applyFont="1" applyFill="1" applyBorder="1" applyAlignment="1">
      <alignment horizontal="center" vertical="center"/>
    </xf>
    <xf numFmtId="49" fontId="24" fillId="0" borderId="44" xfId="2" applyNumberFormat="1" applyFont="1" applyFill="1" applyBorder="1" applyAlignment="1">
      <alignment horizontal="center" vertical="center"/>
    </xf>
    <xf numFmtId="49" fontId="24" fillId="0" borderId="1" xfId="2" applyNumberFormat="1" applyFont="1" applyFill="1" applyBorder="1" applyAlignment="1">
      <alignment horizontal="center" vertical="center"/>
    </xf>
    <xf numFmtId="49" fontId="24" fillId="0" borderId="10" xfId="2" applyNumberFormat="1" applyFont="1" applyFill="1" applyBorder="1" applyAlignment="1">
      <alignment horizontal="center" vertical="center"/>
    </xf>
    <xf numFmtId="49" fontId="24" fillId="0" borderId="12" xfId="2" applyNumberFormat="1" applyFont="1" applyFill="1" applyBorder="1" applyAlignment="1">
      <alignment horizontal="center" vertical="center"/>
    </xf>
    <xf numFmtId="49" fontId="24" fillId="0" borderId="13" xfId="2" applyNumberFormat="1" applyFont="1" applyFill="1" applyBorder="1" applyAlignment="1">
      <alignment horizontal="center" vertical="center"/>
    </xf>
    <xf numFmtId="49" fontId="24" fillId="3" borderId="20" xfId="2" applyNumberFormat="1" applyFont="1" applyFill="1" applyBorder="1" applyAlignment="1">
      <alignment horizontal="center" vertical="center"/>
    </xf>
    <xf numFmtId="49" fontId="24" fillId="3" borderId="35" xfId="2" applyNumberFormat="1" applyFont="1" applyFill="1" applyBorder="1" applyAlignment="1">
      <alignment horizontal="center" vertical="center"/>
    </xf>
    <xf numFmtId="49" fontId="24" fillId="0" borderId="32" xfId="2" applyNumberFormat="1" applyFont="1" applyFill="1" applyBorder="1" applyAlignment="1">
      <alignment horizontal="center" vertical="center"/>
    </xf>
    <xf numFmtId="2" fontId="24" fillId="0" borderId="0" xfId="2" applyNumberFormat="1" applyFont="1" applyFill="1" applyBorder="1" applyAlignment="1">
      <alignment horizontal="center" vertical="center"/>
    </xf>
    <xf numFmtId="49" fontId="24" fillId="0" borderId="0" xfId="2" applyNumberFormat="1" applyFont="1" applyFill="1" applyAlignment="1">
      <alignment horizontal="center" vertical="center"/>
    </xf>
    <xf numFmtId="2" fontId="24" fillId="0" borderId="0" xfId="2" applyNumberFormat="1" applyFont="1" applyFill="1" applyAlignment="1">
      <alignment horizontal="center" vertical="center"/>
    </xf>
    <xf numFmtId="2" fontId="24" fillId="0" borderId="0" xfId="3" applyNumberFormat="1" applyFont="1" applyFill="1" applyAlignment="1">
      <alignment horizontal="center" vertical="center"/>
    </xf>
    <xf numFmtId="49" fontId="24" fillId="0" borderId="0" xfId="2" applyNumberFormat="1" applyFont="1" applyFill="1" applyBorder="1" applyAlignment="1">
      <alignment horizontal="center" vertical="center"/>
    </xf>
    <xf numFmtId="0" fontId="24" fillId="0" borderId="0" xfId="2" applyFont="1" applyFill="1" applyBorder="1"/>
    <xf numFmtId="0" fontId="0" fillId="6" borderId="10" xfId="0" applyFill="1" applyBorder="1" applyAlignment="1">
      <alignment horizontal="center" vertical="center"/>
    </xf>
    <xf numFmtId="0" fontId="0" fillId="6" borderId="35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6" borderId="44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0" fillId="6" borderId="45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26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6" borderId="38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4" fillId="0" borderId="0" xfId="2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1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9" borderId="44" xfId="0" applyFill="1" applyBorder="1" applyAlignment="1">
      <alignment horizontal="center" vertical="center"/>
    </xf>
    <xf numFmtId="0" fontId="0" fillId="9" borderId="13" xfId="0" applyFill="1" applyBorder="1" applyAlignment="1">
      <alignment horizontal="center" vertical="center"/>
    </xf>
    <xf numFmtId="0" fontId="19" fillId="8" borderId="11" xfId="2" applyFont="1" applyFill="1" applyBorder="1" applyAlignment="1">
      <alignment horizontal="center" vertical="center"/>
    </xf>
    <xf numFmtId="0" fontId="19" fillId="8" borderId="30" xfId="2" applyFont="1" applyFill="1" applyBorder="1" applyAlignment="1">
      <alignment horizontal="center" vertical="center"/>
    </xf>
    <xf numFmtId="49" fontId="19" fillId="8" borderId="30" xfId="2" applyNumberFormat="1" applyFont="1" applyFill="1" applyBorder="1" applyAlignment="1">
      <alignment horizontal="center" vertical="center"/>
    </xf>
    <xf numFmtId="0" fontId="19" fillId="7" borderId="11" xfId="2" applyFont="1" applyFill="1" applyBorder="1" applyAlignment="1">
      <alignment horizontal="center" vertical="center"/>
    </xf>
    <xf numFmtId="0" fontId="19" fillId="7" borderId="30" xfId="2" applyFont="1" applyFill="1" applyBorder="1" applyAlignment="1">
      <alignment horizontal="center" vertical="center"/>
    </xf>
    <xf numFmtId="49" fontId="19" fillId="7" borderId="30" xfId="2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1" fillId="0" borderId="63" xfId="0" applyFont="1" applyBorder="1"/>
    <xf numFmtId="0" fontId="31" fillId="0" borderId="6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31" fillId="0" borderId="64" xfId="0" applyFont="1" applyBorder="1"/>
    <xf numFmtId="0" fontId="31" fillId="0" borderId="65" xfId="0" applyFont="1" applyBorder="1"/>
    <xf numFmtId="0" fontId="0" fillId="0" borderId="46" xfId="0" applyBorder="1" applyAlignment="1" applyProtection="1">
      <alignment horizontal="center" vertical="center"/>
      <protection locked="0"/>
    </xf>
    <xf numFmtId="0" fontId="0" fillId="0" borderId="48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49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56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53" xfId="0" applyBorder="1" applyAlignment="1" applyProtection="1">
      <alignment horizontal="center" vertical="center"/>
      <protection locked="0"/>
    </xf>
    <xf numFmtId="169" fontId="24" fillId="3" borderId="46" xfId="2" applyNumberFormat="1" applyFont="1" applyFill="1" applyBorder="1" applyAlignment="1">
      <alignment horizontal="center" vertical="center"/>
    </xf>
    <xf numFmtId="169" fontId="24" fillId="3" borderId="1" xfId="2" applyNumberFormat="1" applyFont="1" applyFill="1" applyBorder="1" applyAlignment="1">
      <alignment horizontal="center" vertical="center"/>
    </xf>
    <xf numFmtId="169" fontId="24" fillId="3" borderId="15" xfId="2" applyNumberFormat="1" applyFont="1" applyFill="1" applyBorder="1" applyAlignment="1">
      <alignment horizontal="center" vertical="center"/>
    </xf>
    <xf numFmtId="169" fontId="24" fillId="0" borderId="46" xfId="2" applyNumberFormat="1" applyFont="1" applyFill="1" applyBorder="1" applyAlignment="1">
      <alignment horizontal="center" vertical="center"/>
    </xf>
    <xf numFmtId="169" fontId="24" fillId="0" borderId="1" xfId="2" applyNumberFormat="1" applyFont="1" applyFill="1" applyBorder="1" applyAlignment="1">
      <alignment horizontal="center" vertical="center"/>
    </xf>
    <xf numFmtId="169" fontId="24" fillId="0" borderId="12" xfId="2" applyNumberFormat="1" applyFont="1" applyFill="1" applyBorder="1" applyAlignment="1">
      <alignment horizontal="center" vertical="center"/>
    </xf>
    <xf numFmtId="169" fontId="24" fillId="3" borderId="20" xfId="2" applyNumberFormat="1" applyFont="1" applyFill="1" applyBorder="1" applyAlignment="1">
      <alignment horizontal="center" vertical="center"/>
    </xf>
    <xf numFmtId="169" fontId="24" fillId="0" borderId="32" xfId="2" applyNumberFormat="1" applyFont="1" applyFill="1" applyBorder="1" applyAlignment="1">
      <alignment horizontal="center" vertical="center"/>
    </xf>
    <xf numFmtId="14" fontId="34" fillId="0" borderId="8" xfId="0" applyNumberFormat="1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 textRotation="255"/>
    </xf>
    <xf numFmtId="0" fontId="3" fillId="0" borderId="6" xfId="0" applyFont="1" applyBorder="1" applyAlignment="1" applyProtection="1">
      <alignment horizontal="center" vertical="center" textRotation="255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  <protection locked="0"/>
    </xf>
    <xf numFmtId="169" fontId="24" fillId="3" borderId="41" xfId="2" applyNumberFormat="1" applyFont="1" applyFill="1" applyBorder="1" applyAlignment="1">
      <alignment horizontal="center" vertical="center"/>
    </xf>
    <xf numFmtId="0" fontId="24" fillId="3" borderId="41" xfId="2" applyFont="1" applyFill="1" applyBorder="1" applyAlignment="1">
      <alignment horizontal="center" vertical="center"/>
    </xf>
    <xf numFmtId="0" fontId="24" fillId="3" borderId="41" xfId="2" applyFont="1" applyFill="1" applyBorder="1"/>
    <xf numFmtId="49" fontId="24" fillId="3" borderId="41" xfId="2" applyNumberFormat="1" applyFont="1" applyFill="1" applyBorder="1" applyAlignment="1">
      <alignment horizontal="center" vertical="center"/>
    </xf>
    <xf numFmtId="49" fontId="24" fillId="3" borderId="19" xfId="2" applyNumberFormat="1" applyFont="1" applyFill="1" applyBorder="1" applyAlignment="1">
      <alignment horizontal="center" vertical="center"/>
    </xf>
    <xf numFmtId="169" fontId="24" fillId="0" borderId="45" xfId="2" applyNumberFormat="1" applyFont="1" applyFill="1" applyBorder="1" applyAlignment="1">
      <alignment horizontal="center" vertical="center"/>
    </xf>
    <xf numFmtId="169" fontId="24" fillId="0" borderId="3" xfId="2" applyNumberFormat="1" applyFont="1" applyFill="1" applyBorder="1" applyAlignment="1">
      <alignment horizontal="center" vertical="center"/>
    </xf>
    <xf numFmtId="169" fontId="24" fillId="3" borderId="3" xfId="2" applyNumberFormat="1" applyFont="1" applyFill="1" applyBorder="1" applyAlignment="1">
      <alignment horizontal="center" vertical="center"/>
    </xf>
    <xf numFmtId="0" fontId="0" fillId="9" borderId="46" xfId="0" applyFill="1" applyBorder="1" applyAlignment="1">
      <alignment horizontal="center" vertical="center"/>
    </xf>
    <xf numFmtId="0" fontId="24" fillId="0" borderId="3" xfId="2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9" borderId="10" xfId="0" applyFill="1" applyBorder="1" applyAlignment="1">
      <alignment horizontal="center" vertical="center"/>
    </xf>
    <xf numFmtId="0" fontId="24" fillId="0" borderId="6" xfId="2" applyFont="1" applyFill="1" applyBorder="1" applyAlignment="1">
      <alignment horizontal="center" vertical="center"/>
    </xf>
    <xf numFmtId="0" fontId="0" fillId="9" borderId="12" xfId="0" applyFill="1" applyBorder="1" applyAlignment="1">
      <alignment horizontal="center" vertical="center"/>
    </xf>
    <xf numFmtId="0" fontId="24" fillId="3" borderId="26" xfId="2" applyFont="1" applyFill="1" applyBorder="1" applyAlignment="1">
      <alignment horizontal="center" vertical="center"/>
    </xf>
    <xf numFmtId="0" fontId="24" fillId="3" borderId="38" xfId="2" applyFont="1" applyFill="1" applyBorder="1" applyAlignment="1">
      <alignment horizontal="center" vertical="center"/>
    </xf>
    <xf numFmtId="0" fontId="25" fillId="0" borderId="15" xfId="0" applyFont="1" applyFill="1" applyBorder="1"/>
    <xf numFmtId="0" fontId="25" fillId="0" borderId="15" xfId="0" applyFont="1" applyFill="1" applyBorder="1" applyAlignment="1">
      <alignment horizontal="center" vertical="center"/>
    </xf>
    <xf numFmtId="0" fontId="25" fillId="5" borderId="15" xfId="0" applyFont="1" applyFill="1" applyBorder="1" applyAlignment="1">
      <alignment horizontal="center" vertical="center"/>
    </xf>
    <xf numFmtId="0" fontId="25" fillId="0" borderId="16" xfId="0" applyFont="1" applyFill="1" applyBorder="1" applyAlignment="1">
      <alignment horizontal="center" vertical="center"/>
    </xf>
    <xf numFmtId="169" fontId="24" fillId="3" borderId="6" xfId="2" applyNumberFormat="1" applyFont="1" applyFill="1" applyBorder="1" applyAlignment="1">
      <alignment horizontal="center" vertical="center"/>
    </xf>
    <xf numFmtId="169" fontId="24" fillId="3" borderId="12" xfId="2" applyNumberFormat="1" applyFont="1" applyFill="1" applyBorder="1" applyAlignment="1">
      <alignment horizontal="center" vertical="center"/>
    </xf>
    <xf numFmtId="49" fontId="24" fillId="3" borderId="12" xfId="2" applyNumberFormat="1" applyFont="1" applyFill="1" applyBorder="1" applyAlignment="1">
      <alignment horizontal="center" vertical="center"/>
    </xf>
    <xf numFmtId="49" fontId="24" fillId="3" borderId="13" xfId="2" applyNumberFormat="1" applyFont="1" applyFill="1" applyBorder="1" applyAlignment="1">
      <alignment horizontal="center" vertical="center"/>
    </xf>
    <xf numFmtId="0" fontId="2" fillId="0" borderId="23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5" fillId="0" borderId="33" xfId="0" applyFont="1" applyBorder="1" applyAlignment="1" applyProtection="1">
      <alignment horizontal="center" vertical="center"/>
    </xf>
    <xf numFmtId="0" fontId="5" fillId="0" borderId="30" xfId="0" applyFont="1" applyBorder="1" applyAlignment="1" applyProtection="1">
      <alignment horizontal="center" vertical="center"/>
    </xf>
    <xf numFmtId="0" fontId="5" fillId="0" borderId="34" xfId="0" applyFont="1" applyBorder="1" applyAlignment="1" applyProtection="1">
      <alignment horizontal="center" vertical="center"/>
    </xf>
    <xf numFmtId="0" fontId="4" fillId="0" borderId="33" xfId="0" applyFont="1" applyBorder="1" applyAlignment="1" applyProtection="1">
      <alignment horizontal="center" vertical="center"/>
    </xf>
    <xf numFmtId="0" fontId="4" fillId="0" borderId="30" xfId="0" applyFont="1" applyBorder="1" applyAlignment="1" applyProtection="1">
      <alignment horizontal="center" vertical="center"/>
    </xf>
    <xf numFmtId="0" fontId="8" fillId="2" borderId="22" xfId="0" applyFont="1" applyFill="1" applyBorder="1" applyAlignment="1" applyProtection="1">
      <alignment horizontal="center" vertical="center" textRotation="255"/>
    </xf>
    <xf numFmtId="0" fontId="0" fillId="0" borderId="22" xfId="0" applyBorder="1" applyAlignment="1" applyProtection="1">
      <alignment horizontal="center" vertical="center"/>
    </xf>
    <xf numFmtId="0" fontId="0" fillId="0" borderId="40" xfId="0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 shrinkToFit="1"/>
    </xf>
    <xf numFmtId="0" fontId="4" fillId="0" borderId="55" xfId="0" applyFont="1" applyBorder="1" applyAlignment="1" applyProtection="1">
      <alignment horizontal="center" vertical="center" shrinkToFit="1"/>
    </xf>
    <xf numFmtId="0" fontId="4" fillId="0" borderId="2" xfId="0" applyFont="1" applyBorder="1" applyAlignment="1" applyProtection="1">
      <alignment horizontal="center" vertical="center" shrinkToFit="1"/>
    </xf>
    <xf numFmtId="0" fontId="16" fillId="0" borderId="23" xfId="0" applyFont="1" applyBorder="1" applyAlignment="1" applyProtection="1">
      <alignment horizontal="left"/>
    </xf>
    <xf numFmtId="0" fontId="16" fillId="0" borderId="24" xfId="0" applyFont="1" applyBorder="1" applyAlignment="1" applyProtection="1">
      <alignment horizontal="left"/>
    </xf>
    <xf numFmtId="0" fontId="0" fillId="0" borderId="24" xfId="0" applyBorder="1" applyAlignment="1" applyProtection="1"/>
    <xf numFmtId="0" fontId="0" fillId="0" borderId="25" xfId="0" applyBorder="1" applyAlignment="1" applyProtection="1"/>
    <xf numFmtId="0" fontId="3" fillId="0" borderId="21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22" xfId="0" applyBorder="1" applyAlignment="1" applyProtection="1">
      <alignment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14" fillId="0" borderId="23" xfId="0" applyFont="1" applyBorder="1" applyAlignment="1" applyProtection="1">
      <alignment horizontal="center" vertical="center" shrinkToFit="1"/>
    </xf>
    <xf numFmtId="0" fontId="14" fillId="0" borderId="24" xfId="0" applyFont="1" applyBorder="1" applyAlignment="1" applyProtection="1">
      <alignment horizontal="center" vertical="center" shrinkToFit="1"/>
    </xf>
    <xf numFmtId="0" fontId="14" fillId="0" borderId="25" xfId="0" applyFont="1" applyBorder="1" applyAlignment="1" applyProtection="1">
      <alignment horizontal="center" vertical="center" shrinkToFit="1"/>
    </xf>
    <xf numFmtId="0" fontId="14" fillId="0" borderId="7" xfId="0" applyFont="1" applyBorder="1" applyAlignment="1" applyProtection="1">
      <alignment horizontal="center" vertical="center" shrinkToFit="1"/>
    </xf>
    <xf numFmtId="0" fontId="14" fillId="0" borderId="8" xfId="0" applyFont="1" applyBorder="1" applyAlignment="1" applyProtection="1">
      <alignment horizontal="center" vertical="center" shrinkToFit="1"/>
    </xf>
    <xf numFmtId="0" fontId="14" fillId="0" borderId="9" xfId="0" applyFont="1" applyBorder="1" applyAlignment="1" applyProtection="1">
      <alignment horizontal="center" vertical="center" shrinkToFit="1"/>
    </xf>
    <xf numFmtId="0" fontId="7" fillId="0" borderId="10" xfId="0" applyFont="1" applyBorder="1" applyAlignment="1" applyProtection="1">
      <alignment horizontal="center" vertical="center" textRotation="90"/>
    </xf>
    <xf numFmtId="0" fontId="7" fillId="0" borderId="3" xfId="0" applyFont="1" applyBorder="1" applyAlignment="1" applyProtection="1">
      <alignment horizontal="center" vertical="center" textRotation="90"/>
    </xf>
    <xf numFmtId="0" fontId="2" fillId="0" borderId="16" xfId="0" applyFont="1" applyBorder="1" applyAlignment="1" applyProtection="1">
      <alignment horizontal="center" vertical="center"/>
    </xf>
    <xf numFmtId="0" fontId="2" fillId="0" borderId="35" xfId="0" applyFont="1" applyBorder="1" applyAlignment="1" applyProtection="1">
      <alignment horizontal="center" vertical="center"/>
    </xf>
    <xf numFmtId="0" fontId="2" fillId="0" borderId="26" xfId="0" applyFont="1" applyBorder="1" applyAlignment="1" applyProtection="1">
      <alignment horizontal="center" vertical="center"/>
    </xf>
    <xf numFmtId="0" fontId="2" fillId="0" borderId="38" xfId="0" applyFont="1" applyBorder="1" applyAlignment="1" applyProtection="1">
      <alignment horizontal="center" vertical="center"/>
    </xf>
    <xf numFmtId="0" fontId="4" fillId="0" borderId="10" xfId="0" quotePrefix="1" applyNumberFormat="1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 textRotation="255"/>
    </xf>
    <xf numFmtId="0" fontId="3" fillId="0" borderId="6" xfId="0" applyFont="1" applyBorder="1" applyAlignment="1" applyProtection="1">
      <alignment horizontal="center" vertical="center" textRotation="255"/>
    </xf>
    <xf numFmtId="0" fontId="4" fillId="0" borderId="1" xfId="0" applyFont="1" applyBorder="1" applyAlignment="1" applyProtection="1">
      <alignment horizontal="center" vertical="center" shrinkToFit="1"/>
    </xf>
    <xf numFmtId="0" fontId="2" fillId="0" borderId="14" xfId="0" applyFont="1" applyBorder="1" applyAlignment="1" applyProtection="1">
      <alignment horizontal="center" vertical="center"/>
    </xf>
    <xf numFmtId="0" fontId="2" fillId="0" borderId="36" xfId="0" applyFont="1" applyBorder="1" applyAlignment="1" applyProtection="1">
      <alignment horizontal="center" vertical="center"/>
    </xf>
    <xf numFmtId="0" fontId="13" fillId="0" borderId="26" xfId="0" applyFont="1" applyBorder="1" applyAlignment="1" applyProtection="1">
      <alignment horizontal="left" vertical="center"/>
    </xf>
    <xf numFmtId="0" fontId="0" fillId="0" borderId="18" xfId="0" applyBorder="1" applyAlignment="1" applyProtection="1">
      <alignment horizontal="left" vertical="center"/>
    </xf>
    <xf numFmtId="0" fontId="4" fillId="0" borderId="49" xfId="0" applyFont="1" applyBorder="1" applyAlignment="1" applyProtection="1">
      <alignment horizontal="center" vertical="center" shrinkToFit="1"/>
    </xf>
    <xf numFmtId="0" fontId="4" fillId="0" borderId="52" xfId="0" applyFont="1" applyBorder="1" applyAlignment="1" applyProtection="1">
      <alignment horizontal="center" vertical="center" shrinkToFit="1"/>
    </xf>
    <xf numFmtId="0" fontId="4" fillId="0" borderId="39" xfId="0" applyFont="1" applyBorder="1" applyAlignment="1" applyProtection="1">
      <alignment horizontal="center" vertical="center" shrinkToFit="1"/>
    </xf>
    <xf numFmtId="0" fontId="0" fillId="0" borderId="51" xfId="0" applyBorder="1" applyAlignment="1" applyProtection="1">
      <alignment horizontal="center" vertical="center" shrinkToFit="1"/>
    </xf>
    <xf numFmtId="0" fontId="0" fillId="0" borderId="8" xfId="0" applyBorder="1" applyAlignment="1" applyProtection="1">
      <alignment horizontal="center" vertical="center" shrinkToFit="1"/>
    </xf>
    <xf numFmtId="0" fontId="0" fillId="0" borderId="9" xfId="0" applyBorder="1" applyAlignment="1" applyProtection="1">
      <alignment horizontal="center" vertical="center" shrinkToFit="1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43" xfId="0" applyFont="1" applyBorder="1" applyAlignment="1" applyProtection="1">
      <alignment horizontal="center" vertical="center"/>
      <protection locked="0"/>
    </xf>
    <xf numFmtId="0" fontId="5" fillId="0" borderId="27" xfId="0" applyFont="1" applyBorder="1" applyAlignment="1" applyProtection="1">
      <alignment horizontal="center" vertical="center"/>
    </xf>
    <xf numFmtId="0" fontId="5" fillId="0" borderId="28" xfId="0" applyFont="1" applyBorder="1" applyAlignment="1" applyProtection="1">
      <alignment horizontal="center" vertical="center"/>
    </xf>
    <xf numFmtId="0" fontId="5" fillId="0" borderId="29" xfId="0" applyFont="1" applyBorder="1" applyAlignment="1" applyProtection="1">
      <alignment horizontal="center" vertical="center"/>
    </xf>
    <xf numFmtId="0" fontId="22" fillId="0" borderId="24" xfId="0" applyFont="1" applyBorder="1" applyAlignment="1" applyProtection="1">
      <alignment horizontal="center" vertical="center" shrinkToFit="1"/>
    </xf>
    <xf numFmtId="0" fontId="22" fillId="0" borderId="25" xfId="0" applyFont="1" applyBorder="1" applyAlignment="1" applyProtection="1">
      <alignment horizontal="center" vertical="center" shrinkToFit="1"/>
    </xf>
    <xf numFmtId="0" fontId="22" fillId="0" borderId="0" xfId="0" applyFont="1" applyBorder="1" applyAlignment="1" applyProtection="1">
      <alignment horizontal="center" vertical="center" shrinkToFit="1"/>
    </xf>
    <xf numFmtId="0" fontId="22" fillId="0" borderId="22" xfId="0" applyFont="1" applyBorder="1" applyAlignment="1" applyProtection="1">
      <alignment horizontal="center" vertical="center" shrinkToFit="1"/>
    </xf>
    <xf numFmtId="0" fontId="22" fillId="0" borderId="8" xfId="0" applyFont="1" applyBorder="1" applyAlignment="1" applyProtection="1">
      <alignment horizontal="center" vertical="center" shrinkToFit="1"/>
    </xf>
    <xf numFmtId="0" fontId="22" fillId="0" borderId="9" xfId="0" applyFont="1" applyBorder="1" applyAlignment="1" applyProtection="1">
      <alignment horizontal="center" vertical="center" shrinkToFit="1"/>
    </xf>
    <xf numFmtId="0" fontId="2" fillId="0" borderId="3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shrinkToFit="1"/>
      <protection locked="0"/>
    </xf>
    <xf numFmtId="0" fontId="2" fillId="0" borderId="55" xfId="0" applyFont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42" xfId="0" applyFont="1" applyBorder="1" applyAlignment="1" applyProtection="1">
      <alignment horizontal="center" vertical="center"/>
      <protection locked="0"/>
    </xf>
    <xf numFmtId="0" fontId="4" fillId="0" borderId="13" xfId="0" quotePrefix="1" applyNumberFormat="1" applyFont="1" applyBorder="1" applyAlignment="1" applyProtection="1">
      <alignment horizontal="center" vertical="center"/>
    </xf>
    <xf numFmtId="0" fontId="4" fillId="0" borderId="56" xfId="0" applyFont="1" applyBorder="1" applyAlignment="1" applyProtection="1">
      <alignment horizontal="center" vertical="center" shrinkToFit="1"/>
    </xf>
    <xf numFmtId="0" fontId="4" fillId="0" borderId="57" xfId="0" applyFont="1" applyBorder="1" applyAlignment="1" applyProtection="1">
      <alignment horizontal="center" vertical="center" shrinkToFit="1"/>
    </xf>
    <xf numFmtId="0" fontId="4" fillId="0" borderId="58" xfId="0" applyFont="1" applyBorder="1" applyAlignment="1" applyProtection="1">
      <alignment horizontal="center" vertical="center" shrinkToFit="1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2" fillId="0" borderId="10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textRotation="90"/>
    </xf>
    <xf numFmtId="0" fontId="6" fillId="0" borderId="10" xfId="0" applyFont="1" applyBorder="1" applyAlignment="1" applyProtection="1">
      <alignment horizontal="center" vertical="center" textRotation="90"/>
    </xf>
    <xf numFmtId="0" fontId="5" fillId="0" borderId="45" xfId="0" applyFont="1" applyBorder="1" applyAlignment="1" applyProtection="1">
      <alignment horizontal="center" vertical="center"/>
    </xf>
    <xf numFmtId="0" fontId="5" fillId="0" borderId="46" xfId="0" applyFont="1" applyBorder="1" applyAlignment="1" applyProtection="1">
      <alignment horizontal="center" vertical="center"/>
    </xf>
    <xf numFmtId="0" fontId="5" fillId="0" borderId="44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2" fillId="0" borderId="39" xfId="0" applyFont="1" applyBorder="1" applyAlignment="1" applyProtection="1">
      <alignment horizontal="center" vertical="center"/>
    </xf>
    <xf numFmtId="0" fontId="2" fillId="0" borderId="40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2" fillId="0" borderId="41" xfId="0" applyFont="1" applyBorder="1" applyAlignment="1" applyProtection="1">
      <alignment horizontal="center" vertical="center"/>
    </xf>
    <xf numFmtId="0" fontId="14" fillId="0" borderId="24" xfId="0" applyFont="1" applyBorder="1" applyAlignment="1" applyProtection="1">
      <alignment horizontal="center" vertical="center"/>
    </xf>
    <xf numFmtId="0" fontId="14" fillId="0" borderId="8" xfId="0" applyFont="1" applyBorder="1" applyAlignment="1" applyProtection="1">
      <alignment horizontal="center" vertical="center"/>
    </xf>
    <xf numFmtId="0" fontId="2" fillId="0" borderId="3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14" fillId="0" borderId="23" xfId="0" applyFont="1" applyBorder="1" applyAlignment="1" applyProtection="1">
      <alignment horizontal="center" vertical="center"/>
    </xf>
    <xf numFmtId="0" fontId="14" fillId="0" borderId="25" xfId="0" applyFont="1" applyBorder="1" applyAlignment="1" applyProtection="1">
      <alignment horizontal="center" vertical="center"/>
    </xf>
    <xf numFmtId="0" fontId="14" fillId="0" borderId="7" xfId="0" applyFont="1" applyBorder="1" applyAlignment="1" applyProtection="1">
      <alignment horizontal="center" vertical="center"/>
    </xf>
    <xf numFmtId="0" fontId="14" fillId="0" borderId="9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15" fillId="0" borderId="23" xfId="0" applyFont="1" applyBorder="1" applyAlignment="1" applyProtection="1">
      <alignment horizontal="center" vertical="center"/>
    </xf>
    <xf numFmtId="0" fontId="15" fillId="0" borderId="25" xfId="0" applyFont="1" applyBorder="1" applyAlignment="1" applyProtection="1">
      <alignment horizontal="center" vertical="center"/>
    </xf>
    <xf numFmtId="0" fontId="15" fillId="0" borderId="7" xfId="0" applyFont="1" applyBorder="1" applyAlignment="1" applyProtection="1">
      <alignment horizontal="center" vertical="center"/>
    </xf>
    <xf numFmtId="0" fontId="15" fillId="0" borderId="9" xfId="0" applyFont="1" applyBorder="1" applyAlignment="1" applyProtection="1">
      <alignment horizontal="center" vertical="center"/>
    </xf>
    <xf numFmtId="0" fontId="5" fillId="0" borderId="47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48" xfId="0" applyFont="1" applyBorder="1" applyAlignment="1" applyProtection="1">
      <alignment horizontal="center" vertical="center"/>
    </xf>
    <xf numFmtId="0" fontId="26" fillId="0" borderId="49" xfId="0" applyFont="1" applyBorder="1" applyAlignment="1" applyProtection="1">
      <alignment horizontal="center" vertical="center" wrapText="1"/>
    </xf>
    <xf numFmtId="0" fontId="26" fillId="0" borderId="39" xfId="0" applyFont="1" applyBorder="1" applyAlignment="1" applyProtection="1">
      <alignment horizontal="center" vertical="center" wrapText="1"/>
    </xf>
    <xf numFmtId="0" fontId="26" fillId="0" borderId="50" xfId="0" applyFont="1" applyBorder="1" applyAlignment="1" applyProtection="1">
      <alignment horizontal="center" vertical="center" wrapText="1"/>
    </xf>
    <xf numFmtId="0" fontId="26" fillId="0" borderId="22" xfId="0" applyFont="1" applyBorder="1" applyAlignment="1" applyProtection="1">
      <alignment horizontal="center" vertical="center" wrapText="1"/>
    </xf>
    <xf numFmtId="0" fontId="26" fillId="0" borderId="51" xfId="0" applyFont="1" applyBorder="1" applyAlignment="1" applyProtection="1">
      <alignment horizontal="center" vertical="center" wrapText="1"/>
    </xf>
    <xf numFmtId="0" fontId="26" fillId="0" borderId="9" xfId="0" applyFont="1" applyBorder="1" applyAlignment="1" applyProtection="1">
      <alignment horizontal="center" vertical="center" wrapText="1"/>
    </xf>
    <xf numFmtId="0" fontId="5" fillId="0" borderId="49" xfId="0" applyFont="1" applyBorder="1" applyAlignment="1" applyProtection="1">
      <alignment horizontal="center" vertical="center"/>
    </xf>
    <xf numFmtId="0" fontId="5" fillId="0" borderId="52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53" xfId="0" applyFont="1" applyBorder="1" applyAlignment="1" applyProtection="1">
      <alignment horizontal="center" vertical="center"/>
    </xf>
    <xf numFmtId="0" fontId="5" fillId="0" borderId="54" xfId="0" applyFont="1" applyBorder="1" applyAlignment="1" applyProtection="1">
      <alignment horizontal="center" vertical="center"/>
    </xf>
    <xf numFmtId="0" fontId="5" fillId="0" borderId="36" xfId="0" applyFont="1" applyBorder="1" applyAlignment="1" applyProtection="1">
      <alignment horizontal="center" vertical="center"/>
    </xf>
    <xf numFmtId="0" fontId="4" fillId="0" borderId="45" xfId="0" applyFont="1" applyBorder="1" applyAlignment="1" applyProtection="1">
      <alignment horizontal="center" vertical="center"/>
    </xf>
    <xf numFmtId="0" fontId="4" fillId="0" borderId="46" xfId="0" applyFont="1" applyBorder="1" applyAlignment="1" applyProtection="1">
      <alignment horizontal="center" vertical="center"/>
    </xf>
    <xf numFmtId="0" fontId="4" fillId="0" borderId="44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 wrapText="1"/>
    </xf>
    <xf numFmtId="0" fontId="5" fillId="0" borderId="2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0" fontId="3" fillId="0" borderId="26" xfId="0" applyFont="1" applyBorder="1" applyAlignment="1" applyProtection="1">
      <alignment horizontal="center" vertical="center"/>
    </xf>
    <xf numFmtId="0" fontId="3" fillId="0" borderId="38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55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2" fillId="0" borderId="42" xfId="0" applyFont="1" applyBorder="1" applyAlignment="1" applyProtection="1">
      <alignment horizontal="left"/>
    </xf>
    <xf numFmtId="0" fontId="11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2" fillId="0" borderId="23" xfId="0" applyFont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/>
    </xf>
    <xf numFmtId="0" fontId="2" fillId="0" borderId="25" xfId="0" applyFont="1" applyBorder="1" applyAlignment="1" applyProtection="1">
      <alignment horizontal="center"/>
    </xf>
    <xf numFmtId="166" fontId="2" fillId="0" borderId="4" xfId="0" applyNumberFormat="1" applyFont="1" applyBorder="1" applyAlignment="1" applyProtection="1">
      <alignment horizontal="center"/>
    </xf>
    <xf numFmtId="166" fontId="2" fillId="0" borderId="55" xfId="0" applyNumberFormat="1" applyFont="1" applyBorder="1" applyAlignment="1" applyProtection="1">
      <alignment horizontal="center"/>
    </xf>
    <xf numFmtId="166" fontId="2" fillId="0" borderId="2" xfId="0" applyNumberFormat="1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2" fillId="0" borderId="55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10" fillId="0" borderId="21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22" xfId="0" applyFont="1" applyBorder="1" applyAlignment="1" applyProtection="1">
      <alignment horizontal="center" vertical="center"/>
    </xf>
    <xf numFmtId="0" fontId="0" fillId="0" borderId="7" xfId="0" applyBorder="1" applyAlignment="1" applyProtection="1">
      <alignment vertical="center"/>
    </xf>
    <xf numFmtId="0" fontId="0" fillId="0" borderId="8" xfId="0" applyBorder="1" applyAlignment="1" applyProtection="1">
      <alignment vertical="center"/>
    </xf>
    <xf numFmtId="0" fontId="0" fillId="0" borderId="9" xfId="0" applyBorder="1" applyAlignment="1" applyProtection="1">
      <alignment vertical="center"/>
    </xf>
    <xf numFmtId="0" fontId="5" fillId="0" borderId="59" xfId="0" applyFont="1" applyBorder="1" applyAlignment="1" applyProtection="1">
      <alignment horizontal="center" vertical="center"/>
    </xf>
    <xf numFmtId="0" fontId="5" fillId="0" borderId="60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0" fontId="5" fillId="0" borderId="61" xfId="0" applyFont="1" applyBorder="1" applyAlignment="1" applyProtection="1">
      <alignment horizontal="center" vertical="center"/>
    </xf>
    <xf numFmtId="0" fontId="5" fillId="0" borderId="59" xfId="0" applyFont="1" applyBorder="1" applyAlignment="1" applyProtection="1">
      <alignment horizontal="center" vertical="center" wrapText="1"/>
    </xf>
    <xf numFmtId="0" fontId="7" fillId="0" borderId="46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horizontal="center" vertical="center" textRotation="255"/>
    </xf>
    <xf numFmtId="0" fontId="3" fillId="0" borderId="18" xfId="0" applyFont="1" applyBorder="1" applyAlignment="1" applyProtection="1">
      <alignment horizontal="center" vertical="center" textRotation="255"/>
    </xf>
    <xf numFmtId="0" fontId="0" fillId="0" borderId="22" xfId="0" applyBorder="1" applyAlignment="1" applyProtection="1"/>
    <xf numFmtId="0" fontId="0" fillId="0" borderId="40" xfId="0" applyBorder="1" applyAlignment="1" applyProtection="1"/>
    <xf numFmtId="0" fontId="3" fillId="0" borderId="23" xfId="0" applyFont="1" applyBorder="1" applyAlignment="1" applyProtection="1">
      <alignment horizontal="center" vertical="center" textRotation="255"/>
    </xf>
    <xf numFmtId="0" fontId="3" fillId="0" borderId="24" xfId="0" applyFont="1" applyBorder="1" applyAlignment="1" applyProtection="1">
      <alignment horizontal="center" vertical="center" textRotation="255"/>
    </xf>
    <xf numFmtId="0" fontId="3" fillId="0" borderId="25" xfId="0" applyFont="1" applyBorder="1" applyAlignment="1" applyProtection="1">
      <alignment horizontal="center" vertical="center" textRotation="255"/>
    </xf>
    <xf numFmtId="0" fontId="3" fillId="0" borderId="21" xfId="0" applyFont="1" applyBorder="1" applyAlignment="1" applyProtection="1">
      <alignment horizontal="center" vertical="center" textRotation="255"/>
    </xf>
    <xf numFmtId="0" fontId="3" fillId="0" borderId="0" xfId="0" applyFont="1" applyBorder="1" applyAlignment="1" applyProtection="1">
      <alignment horizontal="center" vertical="center" textRotation="255"/>
    </xf>
    <xf numFmtId="0" fontId="3" fillId="0" borderId="22" xfId="0" applyFont="1" applyBorder="1" applyAlignment="1" applyProtection="1">
      <alignment horizontal="center" vertical="center" textRotation="255"/>
    </xf>
    <xf numFmtId="0" fontId="3" fillId="0" borderId="7" xfId="0" applyFont="1" applyBorder="1" applyAlignment="1" applyProtection="1">
      <alignment horizontal="center" vertical="center" textRotation="255"/>
    </xf>
    <xf numFmtId="0" fontId="3" fillId="0" borderId="8" xfId="0" applyFont="1" applyBorder="1" applyAlignment="1" applyProtection="1">
      <alignment horizontal="center" vertical="center" textRotation="255"/>
    </xf>
    <xf numFmtId="0" fontId="3" fillId="0" borderId="9" xfId="0" applyFont="1" applyBorder="1" applyAlignment="1" applyProtection="1">
      <alignment horizontal="center" vertical="center" textRotation="255"/>
    </xf>
    <xf numFmtId="0" fontId="3" fillId="0" borderId="38" xfId="0" applyFont="1" applyBorder="1" applyAlignment="1" applyProtection="1">
      <alignment horizontal="center" vertical="center" textRotation="255"/>
    </xf>
    <xf numFmtId="0" fontId="7" fillId="0" borderId="44" xfId="0" applyFont="1" applyBorder="1" applyAlignment="1" applyProtection="1">
      <alignment horizontal="center" vertical="center" wrapText="1"/>
    </xf>
    <xf numFmtId="0" fontId="7" fillId="0" borderId="10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36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horizontal="center" vertical="center"/>
      <protection locked="0"/>
    </xf>
    <xf numFmtId="164" fontId="2" fillId="0" borderId="14" xfId="0" applyNumberFormat="1" applyFont="1" applyBorder="1" applyAlignment="1" applyProtection="1">
      <alignment horizontal="center" vertical="center"/>
    </xf>
    <xf numFmtId="164" fontId="2" fillId="0" borderId="36" xfId="0" applyNumberFormat="1" applyFont="1" applyBorder="1" applyAlignment="1" applyProtection="1">
      <alignment horizontal="center" vertical="center"/>
    </xf>
    <xf numFmtId="0" fontId="2" fillId="0" borderId="37" xfId="0" applyFont="1" applyBorder="1" applyAlignment="1" applyProtection="1">
      <alignment horizontal="center" vertical="center"/>
      <protection locked="0"/>
    </xf>
    <xf numFmtId="0" fontId="32" fillId="0" borderId="8" xfId="2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3" fillId="0" borderId="8" xfId="0" applyFont="1" applyBorder="1" applyAlignment="1">
      <alignment horizontal="center" vertical="center"/>
    </xf>
    <xf numFmtId="49" fontId="19" fillId="8" borderId="34" xfId="2" applyNumberFormat="1" applyFont="1" applyFill="1" applyBorder="1" applyAlignment="1">
      <alignment horizontal="center" vertical="center"/>
    </xf>
    <xf numFmtId="0" fontId="0" fillId="8" borderId="33" xfId="0" applyFill="1" applyBorder="1" applyAlignment="1">
      <alignment horizontal="center" vertical="center"/>
    </xf>
    <xf numFmtId="0" fontId="0" fillId="8" borderId="32" xfId="0" applyFill="1" applyBorder="1" applyAlignment="1">
      <alignment horizontal="center" vertical="center"/>
    </xf>
    <xf numFmtId="0" fontId="30" fillId="8" borderId="31" xfId="0" applyFont="1" applyFill="1" applyBorder="1" applyAlignment="1">
      <alignment horizontal="center" vertical="center"/>
    </xf>
    <xf numFmtId="0" fontId="30" fillId="8" borderId="62" xfId="0" applyFont="1" applyFill="1" applyBorder="1" applyAlignment="1">
      <alignment horizontal="center" vertical="center"/>
    </xf>
    <xf numFmtId="0" fontId="30" fillId="7" borderId="31" xfId="0" applyFont="1" applyFill="1" applyBorder="1" applyAlignment="1">
      <alignment horizontal="center" vertical="center"/>
    </xf>
    <xf numFmtId="0" fontId="30" fillId="7" borderId="62" xfId="0" applyFont="1" applyFill="1" applyBorder="1" applyAlignment="1">
      <alignment horizontal="center" vertical="center"/>
    </xf>
    <xf numFmtId="49" fontId="19" fillId="7" borderId="34" xfId="2" applyNumberFormat="1" applyFont="1" applyFill="1" applyBorder="1" applyAlignment="1">
      <alignment horizontal="center" vertical="center"/>
    </xf>
    <xf numFmtId="0" fontId="0" fillId="7" borderId="33" xfId="0" applyFill="1" applyBorder="1" applyAlignment="1">
      <alignment horizontal="center" vertical="center"/>
    </xf>
    <xf numFmtId="0" fontId="0" fillId="7" borderId="32" xfId="0" applyFill="1" applyBorder="1" applyAlignment="1">
      <alignment horizontal="center" vertical="center"/>
    </xf>
    <xf numFmtId="0" fontId="31" fillId="7" borderId="45" xfId="0" applyFont="1" applyFill="1" applyBorder="1" applyAlignment="1">
      <alignment horizontal="center" vertical="center"/>
    </xf>
    <xf numFmtId="0" fontId="31" fillId="7" borderId="46" xfId="0" applyFont="1" applyFill="1" applyBorder="1" applyAlignment="1">
      <alignment horizontal="center" vertical="center"/>
    </xf>
    <xf numFmtId="0" fontId="31" fillId="7" borderId="44" xfId="0" applyFont="1" applyFill="1" applyBorder="1" applyAlignment="1">
      <alignment horizontal="center" vertical="center"/>
    </xf>
    <xf numFmtId="0" fontId="31" fillId="8" borderId="45" xfId="0" applyFont="1" applyFill="1" applyBorder="1" applyAlignment="1">
      <alignment horizontal="center" vertical="center"/>
    </xf>
    <xf numFmtId="0" fontId="31" fillId="8" borderId="46" xfId="0" applyFont="1" applyFill="1" applyBorder="1" applyAlignment="1">
      <alignment horizontal="center" vertical="center"/>
    </xf>
    <xf numFmtId="0" fontId="31" fillId="8" borderId="44" xfId="0" applyFont="1" applyFill="1" applyBorder="1" applyAlignment="1">
      <alignment horizontal="center" vertical="center"/>
    </xf>
  </cellXfs>
  <cellStyles count="4">
    <cellStyle name="Euro" xfId="1"/>
    <cellStyle name="Normal" xfId="0" builtinId="0"/>
    <cellStyle name="Normal 2" xfId="2"/>
    <cellStyle name="Normal 2 2" xfId="3"/>
  </cellStyles>
  <dxfs count="6">
    <dxf>
      <fill>
        <patternFill>
          <bgColor rgb="FF00FF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33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2</xdr:rowOff>
    </xdr:from>
    <xdr:to>
      <xdr:col>3</xdr:col>
      <xdr:colOff>571501</xdr:colOff>
      <xdr:row>9</xdr:row>
      <xdr:rowOff>11907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" y="2"/>
          <a:ext cx="2035968" cy="2035968"/>
        </a:xfrm>
        <a:prstGeom prst="rect">
          <a:avLst/>
        </a:prstGeom>
      </xdr:spPr>
    </xdr:pic>
    <xdr:clientData/>
  </xdr:twoCellAnchor>
  <xdr:twoCellAnchor editAs="oneCell">
    <xdr:from>
      <xdr:col>25</xdr:col>
      <xdr:colOff>67056</xdr:colOff>
      <xdr:row>0</xdr:row>
      <xdr:rowOff>0</xdr:rowOff>
    </xdr:from>
    <xdr:to>
      <xdr:col>30</xdr:col>
      <xdr:colOff>352806</xdr:colOff>
      <xdr:row>9</xdr:row>
      <xdr:rowOff>166687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06869" y="0"/>
          <a:ext cx="2190750" cy="2190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K42"/>
  <sheetViews>
    <sheetView zoomScale="80" zoomScaleNormal="80" workbookViewId="0">
      <selection sqref="A1:D9"/>
    </sheetView>
  </sheetViews>
  <sheetFormatPr baseColWidth="10" defaultColWidth="8.875" defaultRowHeight="15" x14ac:dyDescent="0.2"/>
  <cols>
    <col min="1" max="1" width="3.375" style="14" customWidth="1"/>
    <col min="2" max="2" width="5.375" style="14" customWidth="1"/>
    <col min="3" max="3" width="10.5" style="14" customWidth="1"/>
    <col min="4" max="6" width="8.875" style="14"/>
    <col min="7" max="7" width="15.875" style="14" customWidth="1"/>
    <col min="8" max="8" width="7.125" style="14" customWidth="1"/>
    <col min="9" max="9" width="8.375" style="14" customWidth="1"/>
    <col min="10" max="10" width="5.375" style="14" customWidth="1"/>
    <col min="11" max="11" width="10.5" style="14" customWidth="1"/>
    <col min="12" max="14" width="8.875" style="14"/>
    <col min="15" max="15" width="15.875" style="14" customWidth="1"/>
    <col min="16" max="16" width="7.125" style="14" customWidth="1"/>
    <col min="17" max="17" width="8.375" style="14" customWidth="1"/>
    <col min="18" max="23" width="3.125" style="14" customWidth="1"/>
    <col min="24" max="29" width="5" style="14" customWidth="1"/>
    <col min="30" max="31" width="5" style="14" bestFit="1" customWidth="1"/>
    <col min="32" max="32" width="0" style="14" hidden="1" customWidth="1"/>
    <col min="33" max="50" width="8.875" style="14" hidden="1" customWidth="1"/>
    <col min="51" max="63" width="8.875" style="14"/>
    <col min="64" max="16384" width="8.875" style="1"/>
  </cols>
  <sheetData>
    <row r="1" spans="1:49" ht="18" x14ac:dyDescent="0.25">
      <c r="A1" s="368"/>
      <c r="B1" s="368"/>
      <c r="C1" s="368"/>
      <c r="D1" s="368"/>
      <c r="T1" s="34"/>
      <c r="U1" s="35"/>
      <c r="V1" s="35"/>
      <c r="W1" s="35"/>
      <c r="X1" s="35"/>
      <c r="Y1" s="35"/>
      <c r="Z1" s="35"/>
      <c r="AA1" s="35"/>
      <c r="AB1" s="35"/>
      <c r="AC1" s="35"/>
      <c r="AD1" s="35"/>
      <c r="AE1" s="32"/>
    </row>
    <row r="2" spans="1:49" ht="23.25" x14ac:dyDescent="0.35">
      <c r="A2" s="368"/>
      <c r="B2" s="368"/>
      <c r="C2" s="368"/>
      <c r="D2" s="368"/>
      <c r="J2" s="367" t="s">
        <v>0</v>
      </c>
      <c r="K2" s="367"/>
      <c r="L2" s="367"/>
      <c r="M2" s="367"/>
      <c r="N2" s="367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</row>
    <row r="3" spans="1:49" ht="18.75" thickBot="1" x14ac:dyDescent="0.3">
      <c r="A3" s="368"/>
      <c r="B3" s="368"/>
      <c r="C3" s="368"/>
      <c r="D3" s="368"/>
      <c r="T3" s="34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</row>
    <row r="4" spans="1:49" x14ac:dyDescent="0.2">
      <c r="A4" s="368"/>
      <c r="B4" s="368"/>
      <c r="C4" s="368"/>
      <c r="D4" s="368"/>
      <c r="E4" s="369" t="s">
        <v>1</v>
      </c>
      <c r="F4" s="370"/>
      <c r="G4" s="370"/>
      <c r="H4" s="370"/>
      <c r="I4" s="371"/>
      <c r="M4" s="369" t="s">
        <v>2</v>
      </c>
      <c r="N4" s="370"/>
      <c r="O4" s="370"/>
      <c r="P4" s="370"/>
      <c r="Q4" s="371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</row>
    <row r="5" spans="1:49" ht="23.25" x14ac:dyDescent="0.35">
      <c r="A5" s="368"/>
      <c r="B5" s="368"/>
      <c r="C5" s="368"/>
      <c r="D5" s="368"/>
      <c r="E5" s="378" t="str">
        <f>VLOOKUP($D$11,'Plan de jeu'!$A$2:$G$2484,4,FALSE)</f>
        <v>Sportlycée</v>
      </c>
      <c r="F5" s="379"/>
      <c r="G5" s="379"/>
      <c r="H5" s="379"/>
      <c r="I5" s="380"/>
      <c r="J5" s="15"/>
      <c r="K5" s="15"/>
      <c r="L5" s="15"/>
      <c r="M5" s="378" t="str">
        <f>VLOOKUP($D$11,'Plan de jeu'!$A$2:$G$2484,5,FALSE)</f>
        <v>RBC</v>
      </c>
      <c r="N5" s="379"/>
      <c r="O5" s="379"/>
      <c r="P5" s="379"/>
      <c r="Q5" s="380"/>
      <c r="R5" s="15"/>
      <c r="S5" s="15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</row>
    <row r="6" spans="1:49" ht="15.75" thickBot="1" x14ac:dyDescent="0.25">
      <c r="A6" s="368"/>
      <c r="B6" s="368"/>
      <c r="C6" s="368"/>
      <c r="D6" s="368"/>
      <c r="E6" s="381"/>
      <c r="F6" s="382"/>
      <c r="G6" s="382"/>
      <c r="H6" s="382"/>
      <c r="I6" s="383"/>
      <c r="J6" s="16"/>
      <c r="K6" s="16"/>
      <c r="L6" s="16"/>
      <c r="M6" s="381"/>
      <c r="N6" s="382"/>
      <c r="O6" s="382"/>
      <c r="P6" s="382"/>
      <c r="Q6" s="383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</row>
    <row r="7" spans="1:49" x14ac:dyDescent="0.2">
      <c r="A7" s="368"/>
      <c r="B7" s="368"/>
      <c r="C7" s="368"/>
      <c r="D7" s="368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</row>
    <row r="8" spans="1:49" x14ac:dyDescent="0.2">
      <c r="A8" s="368"/>
      <c r="B8" s="368"/>
      <c r="C8" s="368"/>
      <c r="D8" s="368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9" x14ac:dyDescent="0.2">
      <c r="A9" s="368"/>
      <c r="B9" s="368"/>
      <c r="C9" s="368"/>
      <c r="D9" s="368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1" spans="1:49" x14ac:dyDescent="0.2">
      <c r="B11" s="365" t="s">
        <v>3</v>
      </c>
      <c r="C11" s="366"/>
      <c r="D11" s="361" t="s">
        <v>73</v>
      </c>
      <c r="E11" s="362"/>
      <c r="F11" s="363"/>
      <c r="H11" s="365" t="s">
        <v>4</v>
      </c>
      <c r="I11" s="366"/>
      <c r="J11" s="364">
        <f>VLOOKUP($D$11,'Plan de jeu'!$A$2:$G$2484,3,FALSE)</f>
        <v>5</v>
      </c>
      <c r="K11" s="364"/>
      <c r="L11" s="364"/>
      <c r="N11" s="14" t="s">
        <v>5</v>
      </c>
      <c r="O11" s="372">
        <f>VLOOKUP($D$11,'Plan de jeu'!$A$2:$G$2484,2,FALSE)</f>
        <v>43027</v>
      </c>
      <c r="P11" s="373"/>
      <c r="Q11" s="373"/>
      <c r="R11" s="374"/>
      <c r="S11" s="37"/>
      <c r="Y11" s="35"/>
      <c r="Z11" s="35"/>
      <c r="AA11" s="35"/>
      <c r="AB11" s="35"/>
      <c r="AC11" s="35"/>
      <c r="AD11" s="35"/>
    </row>
    <row r="12" spans="1:49" x14ac:dyDescent="0.2">
      <c r="I12" s="17"/>
      <c r="O12" s="18"/>
      <c r="Q12" s="17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</row>
    <row r="13" spans="1:49" x14ac:dyDescent="0.2">
      <c r="G13" s="19"/>
      <c r="N13" s="19" t="s">
        <v>6</v>
      </c>
      <c r="O13" s="375" t="str">
        <f>VLOOKUP($D$11,'Plan de jeu'!$A$2:$G$2484,6,FALSE)</f>
        <v>CNT (Esch-Alzette)</v>
      </c>
      <c r="P13" s="376"/>
      <c r="Q13" s="376"/>
      <c r="R13" s="377"/>
      <c r="S13" s="37"/>
      <c r="T13" s="37"/>
      <c r="U13" s="37"/>
      <c r="V13" s="356"/>
      <c r="W13" s="356"/>
      <c r="X13" s="356"/>
      <c r="Y13" s="356"/>
      <c r="Z13" s="356"/>
      <c r="AA13" s="356"/>
      <c r="AB13" s="356"/>
      <c r="AC13" s="356"/>
      <c r="AD13" s="356"/>
      <c r="AF13" s="19"/>
      <c r="AG13" s="19"/>
      <c r="AH13" s="19"/>
    </row>
    <row r="15" spans="1:49" ht="15.75" thickBot="1" x14ac:dyDescent="0.25"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</row>
    <row r="16" spans="1:49" ht="15.75" x14ac:dyDescent="0.2">
      <c r="B16" s="351" t="s">
        <v>7</v>
      </c>
      <c r="C16" s="352"/>
      <c r="D16" s="352"/>
      <c r="E16" s="352"/>
      <c r="F16" s="352"/>
      <c r="G16" s="352"/>
      <c r="H16" s="352"/>
      <c r="I16" s="353"/>
      <c r="J16" s="351" t="s">
        <v>8</v>
      </c>
      <c r="K16" s="352"/>
      <c r="L16" s="352"/>
      <c r="M16" s="352"/>
      <c r="N16" s="352"/>
      <c r="O16" s="352"/>
      <c r="P16" s="352"/>
      <c r="Q16" s="353"/>
      <c r="R16" s="336" t="s">
        <v>9</v>
      </c>
      <c r="S16" s="309"/>
      <c r="T16" s="309"/>
      <c r="U16" s="309"/>
      <c r="V16" s="309"/>
      <c r="W16" s="310"/>
      <c r="X16" s="308" t="s">
        <v>10</v>
      </c>
      <c r="Y16" s="310"/>
      <c r="Z16" s="336" t="s">
        <v>11</v>
      </c>
      <c r="AA16" s="338"/>
      <c r="AB16" s="308" t="s">
        <v>12</v>
      </c>
      <c r="AC16" s="310"/>
      <c r="AD16" s="336" t="s">
        <v>13</v>
      </c>
      <c r="AE16" s="310"/>
      <c r="AG16" s="308" t="s">
        <v>9</v>
      </c>
      <c r="AH16" s="309"/>
      <c r="AI16" s="309"/>
      <c r="AJ16" s="309"/>
      <c r="AK16" s="309"/>
      <c r="AL16" s="310"/>
      <c r="AM16" s="308" t="s">
        <v>10</v>
      </c>
      <c r="AN16" s="310"/>
      <c r="AP16" s="38" t="s">
        <v>14</v>
      </c>
      <c r="AQ16" s="39"/>
      <c r="AR16" s="39"/>
      <c r="AS16" s="39"/>
      <c r="AT16" s="38" t="s">
        <v>15</v>
      </c>
      <c r="AU16" s="39"/>
      <c r="AV16" s="39"/>
      <c r="AW16" s="40"/>
    </row>
    <row r="17" spans="1:63" ht="15.75" customHeight="1" x14ac:dyDescent="0.2">
      <c r="A17" s="239" t="s">
        <v>16</v>
      </c>
      <c r="B17" s="357" t="s">
        <v>17</v>
      </c>
      <c r="C17" s="359" t="s">
        <v>18</v>
      </c>
      <c r="D17" s="345" t="s">
        <v>19</v>
      </c>
      <c r="E17" s="346"/>
      <c r="F17" s="347"/>
      <c r="G17" s="354" t="s">
        <v>20</v>
      </c>
      <c r="H17" s="339" t="s">
        <v>21</v>
      </c>
      <c r="I17" s="340"/>
      <c r="J17" s="357" t="s">
        <v>17</v>
      </c>
      <c r="K17" s="359" t="s">
        <v>18</v>
      </c>
      <c r="L17" s="345" t="s">
        <v>19</v>
      </c>
      <c r="M17" s="346"/>
      <c r="N17" s="347"/>
      <c r="O17" s="354" t="s">
        <v>20</v>
      </c>
      <c r="P17" s="339" t="s">
        <v>21</v>
      </c>
      <c r="Q17" s="340"/>
      <c r="R17" s="337" t="s">
        <v>22</v>
      </c>
      <c r="S17" s="312"/>
      <c r="T17" s="312"/>
      <c r="U17" s="312"/>
      <c r="V17" s="312"/>
      <c r="W17" s="313"/>
      <c r="X17" s="264" t="s">
        <v>23</v>
      </c>
      <c r="Y17" s="263" t="s">
        <v>24</v>
      </c>
      <c r="Z17" s="264" t="s">
        <v>23</v>
      </c>
      <c r="AA17" s="263" t="s">
        <v>24</v>
      </c>
      <c r="AB17" s="264" t="s">
        <v>23</v>
      </c>
      <c r="AC17" s="263" t="s">
        <v>24</v>
      </c>
      <c r="AD17" s="264" t="s">
        <v>23</v>
      </c>
      <c r="AE17" s="263" t="s">
        <v>24</v>
      </c>
      <c r="AG17" s="311" t="s">
        <v>22</v>
      </c>
      <c r="AH17" s="312"/>
      <c r="AI17" s="312"/>
      <c r="AJ17" s="312"/>
      <c r="AK17" s="312"/>
      <c r="AL17" s="313"/>
      <c r="AM17" s="306" t="s">
        <v>23</v>
      </c>
      <c r="AN17" s="307" t="s">
        <v>24</v>
      </c>
      <c r="AP17" s="41" t="s">
        <v>25</v>
      </c>
      <c r="AQ17" s="35"/>
      <c r="AR17" s="35"/>
      <c r="AS17" s="35"/>
      <c r="AT17" s="41" t="s">
        <v>25</v>
      </c>
      <c r="AU17" s="35"/>
      <c r="AV17" s="35"/>
      <c r="AW17" s="42"/>
    </row>
    <row r="18" spans="1:63" s="2" customFormat="1" ht="28.5" customHeight="1" x14ac:dyDescent="0.2">
      <c r="A18" s="393"/>
      <c r="B18" s="358"/>
      <c r="C18" s="360"/>
      <c r="D18" s="348"/>
      <c r="E18" s="349"/>
      <c r="F18" s="350"/>
      <c r="G18" s="355"/>
      <c r="H18" s="341"/>
      <c r="I18" s="342"/>
      <c r="J18" s="358"/>
      <c r="K18" s="360"/>
      <c r="L18" s="348"/>
      <c r="M18" s="349"/>
      <c r="N18" s="350"/>
      <c r="O18" s="355"/>
      <c r="P18" s="341"/>
      <c r="Q18" s="342"/>
      <c r="R18" s="337" t="s">
        <v>26</v>
      </c>
      <c r="S18" s="312"/>
      <c r="T18" s="312" t="s">
        <v>27</v>
      </c>
      <c r="U18" s="312"/>
      <c r="V18" s="312" t="s">
        <v>28</v>
      </c>
      <c r="W18" s="313"/>
      <c r="X18" s="264"/>
      <c r="Y18" s="263"/>
      <c r="Z18" s="264"/>
      <c r="AA18" s="263"/>
      <c r="AB18" s="264"/>
      <c r="AC18" s="263"/>
      <c r="AD18" s="264"/>
      <c r="AE18" s="263"/>
      <c r="AF18" s="18"/>
      <c r="AG18" s="311" t="s">
        <v>26</v>
      </c>
      <c r="AH18" s="312"/>
      <c r="AI18" s="312" t="s">
        <v>27</v>
      </c>
      <c r="AJ18" s="312"/>
      <c r="AK18" s="312" t="s">
        <v>28</v>
      </c>
      <c r="AL18" s="313"/>
      <c r="AM18" s="306"/>
      <c r="AN18" s="307"/>
      <c r="AO18" s="18"/>
      <c r="AP18" s="43" t="e">
        <f>VLOOKUP(C19,Joueurs!$B$1:$H$9984,9,FALSE)</f>
        <v>#N/A</v>
      </c>
      <c r="AQ18" s="44" t="e">
        <f t="shared" ref="AQ18:AQ21" si="0">IF(AP18="A",0, IF(AP18="","9",AP18))</f>
        <v>#N/A</v>
      </c>
      <c r="AR18" s="35" t="e">
        <f>IF(AQ18&lt;=AQ19,0,1)</f>
        <v>#N/A</v>
      </c>
      <c r="AS18" s="35"/>
      <c r="AT18" s="41" t="e">
        <f>VLOOKUP(K19,Joueurs!$B$1:$H$9984,9,FALSE)</f>
        <v>#N/A</v>
      </c>
      <c r="AU18" s="44" t="e">
        <f t="shared" ref="AU18:AU21" si="1">IF(AT18="A",0, IF(AT18="","9",AT18))</f>
        <v>#N/A</v>
      </c>
      <c r="AV18" s="35" t="e">
        <f>IF(AU18&lt;=AU19,0,1)</f>
        <v>#N/A</v>
      </c>
      <c r="AW18" s="42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</row>
    <row r="19" spans="1:63" ht="20.100000000000001" customHeight="1" x14ac:dyDescent="0.2">
      <c r="A19" s="393"/>
      <c r="B19" s="201">
        <v>1</v>
      </c>
      <c r="C19" s="4"/>
      <c r="D19" s="242" t="e">
        <f>VLOOKUP($C19,Joueurs!$B$1:$H$9984,5,FALSE)</f>
        <v>#N/A</v>
      </c>
      <c r="E19" s="243"/>
      <c r="F19" s="244"/>
      <c r="G19" s="10" t="e">
        <f>VLOOKUP($C19,Joueurs!$B$1:$H$9984,7,FALSE)</f>
        <v>#N/A</v>
      </c>
      <c r="H19" s="341"/>
      <c r="I19" s="342"/>
      <c r="J19" s="201">
        <v>1</v>
      </c>
      <c r="K19" s="4"/>
      <c r="L19" s="272" t="e">
        <f>VLOOKUP($K19,Joueurs!$B$1:$H$9984,5,FALSE)</f>
        <v>#N/A</v>
      </c>
      <c r="M19" s="272"/>
      <c r="N19" s="272"/>
      <c r="O19" s="10" t="e">
        <f>VLOOKUP($K19,Joueurs!$B$1:$H$9984,7,FALSE)</f>
        <v>#N/A</v>
      </c>
      <c r="P19" s="341"/>
      <c r="Q19" s="342"/>
      <c r="R19" s="5"/>
      <c r="S19" s="6"/>
      <c r="T19" s="6"/>
      <c r="U19" s="6"/>
      <c r="V19" s="6"/>
      <c r="W19" s="7"/>
      <c r="X19" s="46">
        <f t="shared" ref="X19:Y22" si="2">Z19*1</f>
        <v>0</v>
      </c>
      <c r="Y19" s="47">
        <f t="shared" si="2"/>
        <v>0</v>
      </c>
      <c r="Z19" s="45">
        <f t="shared" ref="Z19:Z22" si="3">IF(AM19&gt;AN19,1,0)</f>
        <v>0</v>
      </c>
      <c r="AA19" s="48">
        <f t="shared" ref="AA19:AA22" si="4">IF(AN19&gt;AM19,1,0)</f>
        <v>0</v>
      </c>
      <c r="AB19" s="21">
        <f t="shared" ref="AB19:AC22" si="5">AM19</f>
        <v>0</v>
      </c>
      <c r="AC19" s="20">
        <f t="shared" si="5"/>
        <v>0</v>
      </c>
      <c r="AD19" s="45">
        <f>R19+T19+AK19</f>
        <v>0</v>
      </c>
      <c r="AE19" s="20">
        <f>S19+U19+AL19</f>
        <v>0</v>
      </c>
      <c r="AG19" s="21">
        <f t="shared" ref="AG19:AG22" si="6">IF(R19&gt;S19,1,0)</f>
        <v>0</v>
      </c>
      <c r="AH19" s="13">
        <f t="shared" ref="AH19:AH22" si="7">IF(S19&gt;R19,1,0)</f>
        <v>0</v>
      </c>
      <c r="AI19" s="13">
        <f t="shared" ref="AI19:AI22" si="8">IF(T19&gt;U19,1,0)</f>
        <v>0</v>
      </c>
      <c r="AJ19" s="13">
        <f t="shared" ref="AJ19:AJ22" si="9">IF(U19&gt;T19,1,0)</f>
        <v>0</v>
      </c>
      <c r="AK19" s="13">
        <f t="shared" ref="AK19:AK22" si="10">IF(V19&gt;W19,1,0)</f>
        <v>0</v>
      </c>
      <c r="AL19" s="20">
        <f t="shared" ref="AL19:AL22" si="11">IF(W19&gt;V19,1,0)</f>
        <v>0</v>
      </c>
      <c r="AM19" s="21">
        <f t="shared" ref="AM19:AN22" si="12">AG19+AI19+AK19</f>
        <v>0</v>
      </c>
      <c r="AN19" s="20">
        <f t="shared" si="12"/>
        <v>0</v>
      </c>
      <c r="AP19" s="43" t="e">
        <f>VLOOKUP(C20,Joueurs!$B$1:$H$9984,9,FALSE)</f>
        <v>#N/A</v>
      </c>
      <c r="AQ19" s="44" t="e">
        <f t="shared" si="0"/>
        <v>#N/A</v>
      </c>
      <c r="AR19" s="35" t="e">
        <f>IF(AQ19&lt;=AQ20,0,1)</f>
        <v>#N/A</v>
      </c>
      <c r="AS19" s="35" t="e">
        <f>IF(AQ19&lt;AQ18,1,0)</f>
        <v>#N/A</v>
      </c>
      <c r="AT19" s="41" t="e">
        <f>VLOOKUP(K20,Joueurs!$B$1:$H$9984,9,FALSE)</f>
        <v>#N/A</v>
      </c>
      <c r="AU19" s="44" t="e">
        <f t="shared" si="1"/>
        <v>#N/A</v>
      </c>
      <c r="AV19" s="35" t="e">
        <f>IF(AU19&lt;=AU20,0,1)</f>
        <v>#N/A</v>
      </c>
      <c r="AW19" s="42" t="e">
        <f>IF(AU19&lt;AU18,1,0)</f>
        <v>#N/A</v>
      </c>
    </row>
    <row r="20" spans="1:63" ht="20.100000000000001" customHeight="1" x14ac:dyDescent="0.2">
      <c r="A20" s="393"/>
      <c r="B20" s="201">
        <v>2</v>
      </c>
      <c r="C20" s="4"/>
      <c r="D20" s="242" t="e">
        <f>VLOOKUP($C20,Joueurs!$B$1:$H$9984,5,FALSE)</f>
        <v>#N/A</v>
      </c>
      <c r="E20" s="243"/>
      <c r="F20" s="244"/>
      <c r="G20" s="10" t="e">
        <f>VLOOKUP($C20,Joueurs!$B$1:$H$9984,7,FALSE)</f>
        <v>#N/A</v>
      </c>
      <c r="H20" s="341"/>
      <c r="I20" s="342"/>
      <c r="J20" s="201">
        <v>2</v>
      </c>
      <c r="K20" s="4"/>
      <c r="L20" s="272" t="e">
        <f>VLOOKUP($K20,Joueurs!$B$1:$H$9984,5,FALSE)</f>
        <v>#N/A</v>
      </c>
      <c r="M20" s="272"/>
      <c r="N20" s="272"/>
      <c r="O20" s="10" t="e">
        <f>VLOOKUP($K20,Joueurs!$B$1:$H$9984,7,FALSE)</f>
        <v>#N/A</v>
      </c>
      <c r="P20" s="341"/>
      <c r="Q20" s="342"/>
      <c r="R20" s="5"/>
      <c r="S20" s="6"/>
      <c r="T20" s="6"/>
      <c r="U20" s="6"/>
      <c r="V20" s="6"/>
      <c r="W20" s="7"/>
      <c r="X20" s="46">
        <f t="shared" si="2"/>
        <v>0</v>
      </c>
      <c r="Y20" s="47">
        <f t="shared" si="2"/>
        <v>0</v>
      </c>
      <c r="Z20" s="45">
        <f t="shared" si="3"/>
        <v>0</v>
      </c>
      <c r="AA20" s="48">
        <f t="shared" si="4"/>
        <v>0</v>
      </c>
      <c r="AB20" s="21">
        <f t="shared" si="5"/>
        <v>0</v>
      </c>
      <c r="AC20" s="20">
        <f t="shared" si="5"/>
        <v>0</v>
      </c>
      <c r="AD20" s="45">
        <f t="shared" ref="AD20:AD22" si="13">R20+T20+AK20</f>
        <v>0</v>
      </c>
      <c r="AE20" s="20">
        <f t="shared" ref="AE20:AE22" si="14">S20+U20+AL20</f>
        <v>0</v>
      </c>
      <c r="AG20" s="21">
        <f t="shared" si="6"/>
        <v>0</v>
      </c>
      <c r="AH20" s="13">
        <f t="shared" si="7"/>
        <v>0</v>
      </c>
      <c r="AI20" s="13">
        <f t="shared" si="8"/>
        <v>0</v>
      </c>
      <c r="AJ20" s="13">
        <f t="shared" si="9"/>
        <v>0</v>
      </c>
      <c r="AK20" s="13">
        <f t="shared" si="10"/>
        <v>0</v>
      </c>
      <c r="AL20" s="20">
        <f t="shared" si="11"/>
        <v>0</v>
      </c>
      <c r="AM20" s="21">
        <f t="shared" si="12"/>
        <v>0</v>
      </c>
      <c r="AN20" s="20">
        <f t="shared" si="12"/>
        <v>0</v>
      </c>
      <c r="AP20" s="43" t="e">
        <f>VLOOKUP(#REF!,Joueurs!$B$1:$H$9984,9,FALSE)</f>
        <v>#REF!</v>
      </c>
      <c r="AQ20" s="44" t="e">
        <f t="shared" si="0"/>
        <v>#REF!</v>
      </c>
      <c r="AR20" s="35" t="e">
        <f>IF(AQ20&lt;=#REF!,0,1)</f>
        <v>#REF!</v>
      </c>
      <c r="AS20" s="35" t="e">
        <f>IF(AQ20&lt;AQ19,1,0)</f>
        <v>#REF!</v>
      </c>
      <c r="AT20" s="41" t="e">
        <f>VLOOKUP(#REF!,Joueurs!$B$1:$H$9984,9,FALSE)</f>
        <v>#REF!</v>
      </c>
      <c r="AU20" s="44" t="e">
        <f t="shared" si="1"/>
        <v>#REF!</v>
      </c>
      <c r="AV20" s="35" t="e">
        <f>IF(AU20&lt;=#REF!,0,1)</f>
        <v>#REF!</v>
      </c>
      <c r="AW20" s="42" t="e">
        <f>IF(AU20&lt;AU19,1,0)</f>
        <v>#REF!</v>
      </c>
    </row>
    <row r="21" spans="1:63" ht="20.100000000000001" customHeight="1" x14ac:dyDescent="0.2">
      <c r="A21" s="393"/>
      <c r="B21" s="201">
        <v>3</v>
      </c>
      <c r="C21" s="4"/>
      <c r="D21" s="242" t="e">
        <f>VLOOKUP($C21,Joueurs!$B$1:$H$9984,5,FALSE)</f>
        <v>#N/A</v>
      </c>
      <c r="E21" s="243"/>
      <c r="F21" s="244"/>
      <c r="G21" s="10" t="e">
        <f>VLOOKUP($C21,Joueurs!$B$1:$H$9984,7,FALSE)</f>
        <v>#N/A</v>
      </c>
      <c r="H21" s="341"/>
      <c r="I21" s="342"/>
      <c r="J21" s="201">
        <v>3</v>
      </c>
      <c r="K21" s="4"/>
      <c r="L21" s="272" t="e">
        <f>VLOOKUP($K21,Joueurs!$B$1:$H$9984,5,FALSE)</f>
        <v>#N/A</v>
      </c>
      <c r="M21" s="272"/>
      <c r="N21" s="272"/>
      <c r="O21" s="10" t="e">
        <f>VLOOKUP($K21,Joueurs!$B$1:$H$9984,7,FALSE)</f>
        <v>#N/A</v>
      </c>
      <c r="P21" s="341"/>
      <c r="Q21" s="342"/>
      <c r="R21" s="5"/>
      <c r="S21" s="6"/>
      <c r="T21" s="6"/>
      <c r="U21" s="6"/>
      <c r="V21" s="6"/>
      <c r="W21" s="7"/>
      <c r="X21" s="46">
        <f t="shared" si="2"/>
        <v>0</v>
      </c>
      <c r="Y21" s="47">
        <f t="shared" si="2"/>
        <v>0</v>
      </c>
      <c r="Z21" s="45">
        <f t="shared" si="3"/>
        <v>0</v>
      </c>
      <c r="AA21" s="48">
        <f t="shared" si="4"/>
        <v>0</v>
      </c>
      <c r="AB21" s="21">
        <f t="shared" si="5"/>
        <v>0</v>
      </c>
      <c r="AC21" s="20">
        <f t="shared" si="5"/>
        <v>0</v>
      </c>
      <c r="AD21" s="45">
        <f t="shared" si="13"/>
        <v>0</v>
      </c>
      <c r="AE21" s="20">
        <f t="shared" si="14"/>
        <v>0</v>
      </c>
      <c r="AG21" s="21">
        <f t="shared" si="6"/>
        <v>0</v>
      </c>
      <c r="AH21" s="13">
        <f t="shared" si="7"/>
        <v>0</v>
      </c>
      <c r="AI21" s="13">
        <f t="shared" si="8"/>
        <v>0</v>
      </c>
      <c r="AJ21" s="13">
        <f t="shared" si="9"/>
        <v>0</v>
      </c>
      <c r="AK21" s="13">
        <f t="shared" si="10"/>
        <v>0</v>
      </c>
      <c r="AL21" s="20">
        <f t="shared" si="11"/>
        <v>0</v>
      </c>
      <c r="AM21" s="21">
        <f t="shared" si="12"/>
        <v>0</v>
      </c>
      <c r="AN21" s="20">
        <f t="shared" si="12"/>
        <v>0</v>
      </c>
      <c r="AP21" s="43" t="e">
        <f>VLOOKUP(C22,Joueurs!$B$1:$H$9984,9,FALSE)</f>
        <v>#N/A</v>
      </c>
      <c r="AQ21" s="44" t="e">
        <f t="shared" si="0"/>
        <v>#N/A</v>
      </c>
      <c r="AR21" s="35"/>
      <c r="AS21" s="35" t="e">
        <f>IF(AQ21&lt;#REF!,1,0)</f>
        <v>#N/A</v>
      </c>
      <c r="AT21" s="41" t="e">
        <f>VLOOKUP(K22,Joueurs!$B$1:$H$9984,9,FALSE)</f>
        <v>#N/A</v>
      </c>
      <c r="AU21" s="44" t="e">
        <f t="shared" si="1"/>
        <v>#N/A</v>
      </c>
      <c r="AV21" s="35"/>
      <c r="AW21" s="42" t="e">
        <f>IF(AU21&lt;#REF!,1,0)</f>
        <v>#N/A</v>
      </c>
    </row>
    <row r="22" spans="1:63" ht="20.100000000000001" customHeight="1" thickBot="1" x14ac:dyDescent="0.25">
      <c r="A22" s="394"/>
      <c r="B22" s="202">
        <v>4</v>
      </c>
      <c r="C22" s="4"/>
      <c r="D22" s="301" t="e">
        <f>VLOOKUP($C22,Joueurs!$B$1:$H$9984,5,FALSE)</f>
        <v>#N/A</v>
      </c>
      <c r="E22" s="302"/>
      <c r="F22" s="303"/>
      <c r="G22" s="10" t="e">
        <f>VLOOKUP($C22,Joueurs!$B$1:$H$9984,7,FALSE)</f>
        <v>#N/A</v>
      </c>
      <c r="H22" s="343"/>
      <c r="I22" s="344"/>
      <c r="J22" s="202">
        <v>4</v>
      </c>
      <c r="K22" s="4"/>
      <c r="L22" s="272" t="e">
        <f>VLOOKUP($K22,Joueurs!$B$1:$H$9984,5,FALSE)</f>
        <v>#N/A</v>
      </c>
      <c r="M22" s="272"/>
      <c r="N22" s="272"/>
      <c r="O22" s="10" t="e">
        <f>VLOOKUP($K22,Joueurs!$B$1:$H$9984,7,FALSE)</f>
        <v>#N/A</v>
      </c>
      <c r="P22" s="343"/>
      <c r="Q22" s="344"/>
      <c r="R22" s="204"/>
      <c r="S22" s="203"/>
      <c r="T22" s="203"/>
      <c r="U22" s="203"/>
      <c r="V22" s="203"/>
      <c r="W22" s="206"/>
      <c r="X22" s="46">
        <f t="shared" si="2"/>
        <v>0</v>
      </c>
      <c r="Y22" s="47">
        <f t="shared" si="2"/>
        <v>0</v>
      </c>
      <c r="Z22" s="45">
        <f t="shared" si="3"/>
        <v>0</v>
      </c>
      <c r="AA22" s="48">
        <f t="shared" si="4"/>
        <v>0</v>
      </c>
      <c r="AB22" s="21">
        <f t="shared" si="5"/>
        <v>0</v>
      </c>
      <c r="AC22" s="20">
        <f t="shared" si="5"/>
        <v>0</v>
      </c>
      <c r="AD22" s="45">
        <f t="shared" si="13"/>
        <v>0</v>
      </c>
      <c r="AE22" s="24">
        <f t="shared" si="14"/>
        <v>0</v>
      </c>
      <c r="AG22" s="22">
        <f t="shared" si="6"/>
        <v>0</v>
      </c>
      <c r="AH22" s="23">
        <f t="shared" si="7"/>
        <v>0</v>
      </c>
      <c r="AI22" s="23">
        <f t="shared" si="8"/>
        <v>0</v>
      </c>
      <c r="AJ22" s="23">
        <f t="shared" si="9"/>
        <v>0</v>
      </c>
      <c r="AK22" s="23">
        <f t="shared" si="10"/>
        <v>0</v>
      </c>
      <c r="AL22" s="24">
        <f t="shared" si="11"/>
        <v>0</v>
      </c>
      <c r="AM22" s="21">
        <f t="shared" si="12"/>
        <v>0</v>
      </c>
      <c r="AN22" s="20">
        <f t="shared" si="12"/>
        <v>0</v>
      </c>
      <c r="AP22" s="41"/>
      <c r="AQ22" s="35"/>
      <c r="AR22" s="35" t="e">
        <f>SUM(AR18:AR21)</f>
        <v>#N/A</v>
      </c>
      <c r="AS22" s="35" t="e">
        <f>SUM(AS19:AS21)</f>
        <v>#N/A</v>
      </c>
      <c r="AT22" s="41"/>
      <c r="AU22" s="35"/>
      <c r="AV22" s="35" t="e">
        <f>SUM(AV18:AV21)</f>
        <v>#N/A</v>
      </c>
      <c r="AW22" s="42" t="e">
        <f>SUM(AW19:AW21)</f>
        <v>#N/A</v>
      </c>
    </row>
    <row r="23" spans="1:63" ht="16.5" thickBot="1" x14ac:dyDescent="0.25">
      <c r="A23" s="25"/>
      <c r="B23" s="395"/>
      <c r="C23" s="396"/>
      <c r="D23" s="396"/>
      <c r="E23" s="396"/>
      <c r="F23" s="396"/>
      <c r="G23" s="396"/>
      <c r="H23" s="396"/>
      <c r="I23" s="397"/>
      <c r="J23" s="395"/>
      <c r="K23" s="396"/>
      <c r="L23" s="396"/>
      <c r="M23" s="396"/>
      <c r="N23" s="396"/>
      <c r="O23" s="396"/>
      <c r="P23" s="396"/>
      <c r="Q23" s="397"/>
      <c r="R23" s="234" t="s">
        <v>29</v>
      </c>
      <c r="S23" s="235"/>
      <c r="T23" s="235"/>
      <c r="U23" s="235"/>
      <c r="V23" s="235"/>
      <c r="W23" s="236"/>
      <c r="X23" s="26">
        <f t="shared" ref="X23:AE23" si="15">SUM(X19:X22)</f>
        <v>0</v>
      </c>
      <c r="Y23" s="27">
        <f t="shared" si="15"/>
        <v>0</v>
      </c>
      <c r="Z23" s="205">
        <f t="shared" si="15"/>
        <v>0</v>
      </c>
      <c r="AA23" s="28">
        <f t="shared" si="15"/>
        <v>0</v>
      </c>
      <c r="AB23" s="205">
        <f t="shared" si="15"/>
        <v>0</v>
      </c>
      <c r="AC23" s="28">
        <f t="shared" si="15"/>
        <v>0</v>
      </c>
      <c r="AD23" s="205">
        <f t="shared" si="15"/>
        <v>0</v>
      </c>
      <c r="AE23" s="28">
        <f t="shared" si="15"/>
        <v>0</v>
      </c>
      <c r="AG23" s="329" t="s">
        <v>29</v>
      </c>
      <c r="AH23" s="235"/>
      <c r="AI23" s="235"/>
      <c r="AJ23" s="235"/>
      <c r="AK23" s="235"/>
      <c r="AL23" s="330"/>
      <c r="AM23" s="205"/>
      <c r="AN23" s="28"/>
      <c r="AP23" s="98"/>
      <c r="AQ23" s="99"/>
      <c r="AR23" s="99" t="e">
        <f>SUM(AR22:AS22)</f>
        <v>#N/A</v>
      </c>
      <c r="AS23" s="99"/>
      <c r="AT23" s="98"/>
      <c r="AU23" s="99"/>
      <c r="AV23" s="99" t="e">
        <f>SUM(AV22:AW22)</f>
        <v>#N/A</v>
      </c>
      <c r="AW23" s="100"/>
    </row>
    <row r="24" spans="1:63" ht="15.75" thickBot="1" x14ac:dyDescent="0.25">
      <c r="A24" s="29"/>
      <c r="B24" s="398"/>
      <c r="C24" s="399"/>
      <c r="D24" s="399"/>
      <c r="E24" s="399"/>
      <c r="F24" s="399"/>
      <c r="G24" s="399"/>
      <c r="H24" s="399"/>
      <c r="I24" s="400"/>
      <c r="J24" s="398"/>
      <c r="K24" s="399"/>
      <c r="L24" s="399"/>
      <c r="M24" s="399"/>
      <c r="N24" s="399"/>
      <c r="O24" s="399"/>
      <c r="P24" s="399"/>
      <c r="Q24" s="400"/>
      <c r="R24" s="321"/>
      <c r="S24" s="294"/>
      <c r="T24" s="294"/>
      <c r="U24" s="294"/>
      <c r="V24" s="294"/>
      <c r="W24" s="294"/>
      <c r="X24" s="294"/>
      <c r="Y24" s="294"/>
      <c r="Z24" s="294"/>
      <c r="AA24" s="294"/>
      <c r="AB24" s="294"/>
      <c r="AC24" s="294"/>
      <c r="AD24" s="294"/>
      <c r="AE24" s="294"/>
      <c r="AG24" s="331"/>
      <c r="AH24" s="331"/>
      <c r="AI24" s="331"/>
      <c r="AJ24" s="331"/>
      <c r="AK24" s="331"/>
      <c r="AL24" s="331"/>
      <c r="AM24" s="331"/>
      <c r="AN24" s="331"/>
      <c r="AO24" s="331"/>
      <c r="AP24" s="331"/>
      <c r="AQ24" s="331"/>
      <c r="AR24" s="331"/>
      <c r="AS24" s="331"/>
      <c r="AT24" s="331"/>
    </row>
    <row r="25" spans="1:63" ht="15.75" thickBot="1" x14ac:dyDescent="0.25">
      <c r="A25" s="30"/>
      <c r="B25" s="401"/>
      <c r="C25" s="402"/>
      <c r="D25" s="402"/>
      <c r="E25" s="402"/>
      <c r="F25" s="402"/>
      <c r="G25" s="402"/>
      <c r="H25" s="402"/>
      <c r="I25" s="403"/>
      <c r="J25" s="401"/>
      <c r="K25" s="402"/>
      <c r="L25" s="402"/>
      <c r="M25" s="402"/>
      <c r="N25" s="402"/>
      <c r="O25" s="402"/>
      <c r="P25" s="402"/>
      <c r="Q25" s="403"/>
      <c r="R25" s="336" t="s">
        <v>9</v>
      </c>
      <c r="S25" s="309"/>
      <c r="T25" s="309"/>
      <c r="U25" s="309"/>
      <c r="V25" s="309"/>
      <c r="W25" s="310"/>
      <c r="X25" s="336" t="s">
        <v>10</v>
      </c>
      <c r="Y25" s="338"/>
      <c r="Z25" s="308" t="s">
        <v>11</v>
      </c>
      <c r="AA25" s="310"/>
      <c r="AB25" s="308" t="s">
        <v>12</v>
      </c>
      <c r="AC25" s="310"/>
      <c r="AD25" s="336" t="s">
        <v>13</v>
      </c>
      <c r="AE25" s="310"/>
      <c r="AG25" s="308" t="s">
        <v>9</v>
      </c>
      <c r="AH25" s="309"/>
      <c r="AI25" s="309"/>
      <c r="AJ25" s="309"/>
      <c r="AK25" s="309"/>
      <c r="AL25" s="310"/>
      <c r="AM25" s="308" t="s">
        <v>30</v>
      </c>
      <c r="AN25" s="310"/>
    </row>
    <row r="26" spans="1:63" ht="15.75" customHeight="1" x14ac:dyDescent="0.2">
      <c r="A26" s="239" t="s">
        <v>31</v>
      </c>
      <c r="B26" s="357" t="s">
        <v>17</v>
      </c>
      <c r="C26" s="384" t="s">
        <v>18</v>
      </c>
      <c r="D26" s="385" t="s">
        <v>19</v>
      </c>
      <c r="E26" s="386"/>
      <c r="F26" s="387"/>
      <c r="G26" s="388" t="s">
        <v>20</v>
      </c>
      <c r="H26" s="389" t="s">
        <v>32</v>
      </c>
      <c r="I26" s="405" t="s">
        <v>33</v>
      </c>
      <c r="J26" s="357" t="s">
        <v>17</v>
      </c>
      <c r="K26" s="359" t="s">
        <v>18</v>
      </c>
      <c r="L26" s="309" t="s">
        <v>19</v>
      </c>
      <c r="M26" s="309"/>
      <c r="N26" s="309"/>
      <c r="O26" s="354" t="s">
        <v>20</v>
      </c>
      <c r="P26" s="389" t="s">
        <v>32</v>
      </c>
      <c r="Q26" s="405" t="s">
        <v>33</v>
      </c>
      <c r="R26" s="337" t="s">
        <v>22</v>
      </c>
      <c r="S26" s="312"/>
      <c r="T26" s="312"/>
      <c r="U26" s="312"/>
      <c r="V26" s="312"/>
      <c r="W26" s="313"/>
      <c r="X26" s="264" t="s">
        <v>23</v>
      </c>
      <c r="Y26" s="263" t="s">
        <v>24</v>
      </c>
      <c r="Z26" s="264" t="s">
        <v>23</v>
      </c>
      <c r="AA26" s="263" t="s">
        <v>24</v>
      </c>
      <c r="AB26" s="264" t="s">
        <v>23</v>
      </c>
      <c r="AC26" s="263" t="s">
        <v>24</v>
      </c>
      <c r="AD26" s="264" t="s">
        <v>23</v>
      </c>
      <c r="AE26" s="263" t="s">
        <v>24</v>
      </c>
      <c r="AG26" s="311" t="s">
        <v>22</v>
      </c>
      <c r="AH26" s="312"/>
      <c r="AI26" s="312"/>
      <c r="AJ26" s="312"/>
      <c r="AK26" s="312"/>
      <c r="AL26" s="313"/>
      <c r="AM26" s="306" t="s">
        <v>23</v>
      </c>
      <c r="AN26" s="307" t="s">
        <v>24</v>
      </c>
    </row>
    <row r="27" spans="1:63" s="2" customFormat="1" ht="28.5" customHeight="1" x14ac:dyDescent="0.25">
      <c r="A27" s="240"/>
      <c r="B27" s="358"/>
      <c r="C27" s="360"/>
      <c r="D27" s="348"/>
      <c r="E27" s="349"/>
      <c r="F27" s="350"/>
      <c r="G27" s="355"/>
      <c r="H27" s="390"/>
      <c r="I27" s="406"/>
      <c r="J27" s="358"/>
      <c r="K27" s="360"/>
      <c r="L27" s="312"/>
      <c r="M27" s="312"/>
      <c r="N27" s="312"/>
      <c r="O27" s="355"/>
      <c r="P27" s="390"/>
      <c r="Q27" s="406"/>
      <c r="R27" s="337" t="s">
        <v>26</v>
      </c>
      <c r="S27" s="312"/>
      <c r="T27" s="312" t="s">
        <v>27</v>
      </c>
      <c r="U27" s="312"/>
      <c r="V27" s="312" t="s">
        <v>28</v>
      </c>
      <c r="W27" s="313"/>
      <c r="X27" s="264"/>
      <c r="Y27" s="263"/>
      <c r="Z27" s="264"/>
      <c r="AA27" s="263"/>
      <c r="AB27" s="264"/>
      <c r="AC27" s="263"/>
      <c r="AD27" s="264"/>
      <c r="AE27" s="263"/>
      <c r="AF27" s="18"/>
      <c r="AG27" s="311" t="s">
        <v>26</v>
      </c>
      <c r="AH27" s="312"/>
      <c r="AI27" s="312" t="s">
        <v>27</v>
      </c>
      <c r="AJ27" s="312"/>
      <c r="AK27" s="312" t="s">
        <v>28</v>
      </c>
      <c r="AL27" s="313"/>
      <c r="AM27" s="306"/>
      <c r="AN27" s="307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</row>
    <row r="28" spans="1:63" ht="20.100000000000001" customHeight="1" x14ac:dyDescent="0.2">
      <c r="A28" s="240"/>
      <c r="B28" s="391">
        <v>1</v>
      </c>
      <c r="C28" s="4"/>
      <c r="D28" s="242" t="e">
        <f>VLOOKUP($C28,Joueurs!$B$1:$H$9984,5,FALSE)</f>
        <v>#N/A</v>
      </c>
      <c r="E28" s="243"/>
      <c r="F28" s="244"/>
      <c r="G28" s="10" t="e">
        <f>VLOOKUP($C28,Joueurs!$B$1:$H$9984,7,FALSE)</f>
        <v>#N/A</v>
      </c>
      <c r="H28" s="8"/>
      <c r="I28" s="269">
        <f>H28+H29</f>
        <v>0</v>
      </c>
      <c r="J28" s="270">
        <v>1</v>
      </c>
      <c r="K28" s="4"/>
      <c r="L28" s="272" t="e">
        <f>VLOOKUP($K28,Joueurs!$B$1:$H$9984,5,FALSE)</f>
        <v>#N/A</v>
      </c>
      <c r="M28" s="272"/>
      <c r="N28" s="272"/>
      <c r="O28" s="10" t="e">
        <f>VLOOKUP($K28,Joueurs!$B$1:$H$9984,7,FALSE)</f>
        <v>#N/A</v>
      </c>
      <c r="P28" s="8"/>
      <c r="Q28" s="269">
        <f>P28+P29</f>
        <v>0</v>
      </c>
      <c r="R28" s="298"/>
      <c r="S28" s="283"/>
      <c r="T28" s="283"/>
      <c r="U28" s="283"/>
      <c r="V28" s="283"/>
      <c r="W28" s="410"/>
      <c r="X28" s="412">
        <f>Z28*2</f>
        <v>0</v>
      </c>
      <c r="Y28" s="412">
        <f>AA28*2</f>
        <v>0</v>
      </c>
      <c r="Z28" s="267">
        <f>IF(AM28&gt;AN28,1,0)</f>
        <v>0</v>
      </c>
      <c r="AA28" s="265">
        <f>IF(AN28&gt;AM28,1,0)</f>
        <v>0</v>
      </c>
      <c r="AB28" s="267">
        <f>AM28</f>
        <v>0</v>
      </c>
      <c r="AC28" s="265">
        <f>AN28</f>
        <v>0</v>
      </c>
      <c r="AD28" s="273">
        <f>R28+T28+AK28</f>
        <v>0</v>
      </c>
      <c r="AE28" s="265">
        <f>S28+U28+AL28</f>
        <v>0</v>
      </c>
      <c r="AG28" s="267">
        <f>IF(R28&gt;S28,1,0)</f>
        <v>0</v>
      </c>
      <c r="AH28" s="316">
        <f>IF(S28&gt;R28,1,0)</f>
        <v>0</v>
      </c>
      <c r="AI28" s="316">
        <f>IF(T28&gt;U28,1,0)</f>
        <v>0</v>
      </c>
      <c r="AJ28" s="316">
        <f>IF(U28&gt;T28,1,0)</f>
        <v>0</v>
      </c>
      <c r="AK28" s="316">
        <f>IF(V28&gt;W28,1,0)</f>
        <v>0</v>
      </c>
      <c r="AL28" s="265">
        <f>IF(W28&gt;V28,1,0)</f>
        <v>0</v>
      </c>
      <c r="AM28" s="267">
        <f>AG28+AI28+AK28</f>
        <v>0</v>
      </c>
      <c r="AN28" s="314">
        <f>AH28+AJ28+AL28</f>
        <v>0</v>
      </c>
      <c r="AP28" s="269" t="e">
        <f>IF(I28&lt;=#REF!,0,1)</f>
        <v>#REF!</v>
      </c>
      <c r="AQ28" s="409" t="e">
        <f>SUM(AP28:AP31)</f>
        <v>#REF!</v>
      </c>
      <c r="AT28" s="269" t="e">
        <f>IF(Q28&lt;=#REF!,0,1)</f>
        <v>#REF!</v>
      </c>
      <c r="AU28" s="409" t="e">
        <f>SUM(AT28:AT31)</f>
        <v>#REF!</v>
      </c>
    </row>
    <row r="29" spans="1:63" ht="20.100000000000001" customHeight="1" x14ac:dyDescent="0.2">
      <c r="A29" s="240"/>
      <c r="B29" s="404"/>
      <c r="C29" s="4"/>
      <c r="D29" s="242" t="e">
        <f>VLOOKUP($C29,Joueurs!$B$1:$H$9984,5,FALSE)</f>
        <v>#N/A</v>
      </c>
      <c r="E29" s="243"/>
      <c r="F29" s="244"/>
      <c r="G29" s="10" t="e">
        <f>VLOOKUP($C29,Joueurs!$B$1:$H$9984,7,FALSE)</f>
        <v>#N/A</v>
      </c>
      <c r="H29" s="8"/>
      <c r="I29" s="269"/>
      <c r="J29" s="270"/>
      <c r="K29" s="4"/>
      <c r="L29" s="272" t="e">
        <f>VLOOKUP($K29,Joueurs!$B$1:$H$9984,5,FALSE)</f>
        <v>#N/A</v>
      </c>
      <c r="M29" s="272"/>
      <c r="N29" s="272"/>
      <c r="O29" s="10" t="e">
        <f>VLOOKUP($K29,Joueurs!$B$1:$H$9984,7,FALSE)</f>
        <v>#N/A</v>
      </c>
      <c r="P29" s="8"/>
      <c r="Q29" s="269"/>
      <c r="R29" s="408"/>
      <c r="S29" s="407"/>
      <c r="T29" s="407"/>
      <c r="U29" s="407"/>
      <c r="V29" s="407"/>
      <c r="W29" s="411"/>
      <c r="X29" s="413"/>
      <c r="Y29" s="413"/>
      <c r="Z29" s="268"/>
      <c r="AA29" s="266"/>
      <c r="AB29" s="268"/>
      <c r="AC29" s="266"/>
      <c r="AD29" s="274"/>
      <c r="AE29" s="266"/>
      <c r="AG29" s="268"/>
      <c r="AH29" s="317"/>
      <c r="AI29" s="317"/>
      <c r="AJ29" s="317"/>
      <c r="AK29" s="317"/>
      <c r="AL29" s="266"/>
      <c r="AM29" s="268"/>
      <c r="AN29" s="315"/>
      <c r="AP29" s="269"/>
      <c r="AQ29" s="409"/>
      <c r="AT29" s="269"/>
      <c r="AU29" s="409"/>
    </row>
    <row r="30" spans="1:63" ht="20.100000000000001" customHeight="1" x14ac:dyDescent="0.2">
      <c r="A30" s="240"/>
      <c r="B30" s="391">
        <v>2</v>
      </c>
      <c r="C30" s="4"/>
      <c r="D30" s="242" t="e">
        <f>VLOOKUP($C30,Joueurs!$B$1:$H$9984,5,FALSE)</f>
        <v>#N/A</v>
      </c>
      <c r="E30" s="243"/>
      <c r="F30" s="244"/>
      <c r="G30" s="10" t="e">
        <f>VLOOKUP($C30,Joueurs!$B$1:$H$9984,7,FALSE)</f>
        <v>#N/A</v>
      </c>
      <c r="H30" s="8"/>
      <c r="I30" s="269">
        <f>H30+H31</f>
        <v>0</v>
      </c>
      <c r="J30" s="270">
        <v>2</v>
      </c>
      <c r="K30" s="4"/>
      <c r="L30" s="272" t="e">
        <f>VLOOKUP($K30,Joueurs!$B$1:$H$9984,5,FALSE)</f>
        <v>#N/A</v>
      </c>
      <c r="M30" s="272"/>
      <c r="N30" s="272"/>
      <c r="O30" s="10" t="e">
        <f>VLOOKUP($K30,Joueurs!$B$1:$H$9984,7,FALSE)</f>
        <v>#N/A</v>
      </c>
      <c r="P30" s="8"/>
      <c r="Q30" s="269">
        <f>P30+P31</f>
        <v>0</v>
      </c>
      <c r="R30" s="298"/>
      <c r="S30" s="283"/>
      <c r="T30" s="283"/>
      <c r="U30" s="283"/>
      <c r="V30" s="283"/>
      <c r="W30" s="410"/>
      <c r="X30" s="412">
        <f>Z30*2</f>
        <v>0</v>
      </c>
      <c r="Y30" s="412">
        <f>AA30*2</f>
        <v>0</v>
      </c>
      <c r="Z30" s="267">
        <f>IF(AM30&gt;AN30,1,0)</f>
        <v>0</v>
      </c>
      <c r="AA30" s="265">
        <f>IF(AN30&gt;AM30,1,0)</f>
        <v>0</v>
      </c>
      <c r="AB30" s="267">
        <f>AM30</f>
        <v>0</v>
      </c>
      <c r="AC30" s="265">
        <f>AN30</f>
        <v>0</v>
      </c>
      <c r="AD30" s="273">
        <f>R30+T30+AK30</f>
        <v>0</v>
      </c>
      <c r="AE30" s="265">
        <f>S30+U30+AL30</f>
        <v>0</v>
      </c>
      <c r="AG30" s="267">
        <f>IF(R30&gt;S30,1,0)</f>
        <v>0</v>
      </c>
      <c r="AH30" s="316">
        <f>IF(S30&gt;R30,1,0)</f>
        <v>0</v>
      </c>
      <c r="AI30" s="316">
        <f>IF(T30&gt;U30,1,0)</f>
        <v>0</v>
      </c>
      <c r="AJ30" s="316">
        <f>IF(U30&gt;T30,1,0)</f>
        <v>0</v>
      </c>
      <c r="AK30" s="316">
        <f>IF(V30&gt;W30,1,0)</f>
        <v>0</v>
      </c>
      <c r="AL30" s="265">
        <f>IF(W30&gt;V30,1,0)</f>
        <v>0</v>
      </c>
      <c r="AM30" s="267">
        <f>AG30+AI30+AK30</f>
        <v>0</v>
      </c>
      <c r="AN30" s="314">
        <f>AH30+AJ30+AL30</f>
        <v>0</v>
      </c>
      <c r="AP30" s="269" t="e">
        <f>IF(I30&gt;=#REF!,0,1)</f>
        <v>#REF!</v>
      </c>
      <c r="AQ30" s="409"/>
      <c r="AT30" s="269" t="e">
        <f>IF(Q30&gt;=#REF!,0,1)</f>
        <v>#REF!</v>
      </c>
      <c r="AU30" s="409"/>
    </row>
    <row r="31" spans="1:63" ht="20.100000000000001" customHeight="1" thickBot="1" x14ac:dyDescent="0.25">
      <c r="A31" s="241"/>
      <c r="B31" s="392"/>
      <c r="C31" s="4"/>
      <c r="D31" s="301" t="e">
        <f>VLOOKUP($C31,Joueurs!$B$1:$H$9984,5,FALSE)</f>
        <v>#N/A</v>
      </c>
      <c r="E31" s="302"/>
      <c r="F31" s="303"/>
      <c r="G31" s="10" t="e">
        <f>VLOOKUP($C31,Joueurs!$B$1:$H$9984,7,FALSE)</f>
        <v>#N/A</v>
      </c>
      <c r="H31" s="9"/>
      <c r="I31" s="300"/>
      <c r="J31" s="271"/>
      <c r="K31" s="4"/>
      <c r="L31" s="272" t="e">
        <f>VLOOKUP($K31,Joueurs!$B$1:$H$9984,5,FALSE)</f>
        <v>#N/A</v>
      </c>
      <c r="M31" s="272"/>
      <c r="N31" s="272"/>
      <c r="O31" s="10" t="e">
        <f>VLOOKUP($K31,Joueurs!$B$1:$H$9984,7,FALSE)</f>
        <v>#N/A</v>
      </c>
      <c r="P31" s="9"/>
      <c r="Q31" s="300"/>
      <c r="R31" s="299"/>
      <c r="S31" s="284"/>
      <c r="T31" s="284"/>
      <c r="U31" s="284"/>
      <c r="V31" s="284"/>
      <c r="W31" s="414"/>
      <c r="X31" s="413"/>
      <c r="Y31" s="413"/>
      <c r="Z31" s="268"/>
      <c r="AA31" s="266"/>
      <c r="AB31" s="268"/>
      <c r="AC31" s="266"/>
      <c r="AD31" s="274"/>
      <c r="AE31" s="266"/>
      <c r="AG31" s="322"/>
      <c r="AH31" s="318"/>
      <c r="AI31" s="318"/>
      <c r="AJ31" s="318"/>
      <c r="AK31" s="318"/>
      <c r="AL31" s="328"/>
      <c r="AM31" s="268"/>
      <c r="AN31" s="315"/>
      <c r="AP31" s="300"/>
      <c r="AQ31" s="409"/>
      <c r="AT31" s="300"/>
      <c r="AU31" s="409"/>
    </row>
    <row r="32" spans="1:63" ht="16.5" thickBot="1" x14ac:dyDescent="0.25">
      <c r="B32" s="231"/>
      <c r="C32" s="294"/>
      <c r="D32" s="294"/>
      <c r="E32" s="294"/>
      <c r="F32" s="294"/>
      <c r="G32" s="288"/>
      <c r="H32" s="288"/>
      <c r="I32" s="289"/>
      <c r="J32" s="231"/>
      <c r="K32" s="294"/>
      <c r="L32" s="294"/>
      <c r="M32" s="294"/>
      <c r="N32" s="294"/>
      <c r="O32" s="288"/>
      <c r="P32" s="288"/>
      <c r="Q32" s="289"/>
      <c r="R32" s="234" t="s">
        <v>34</v>
      </c>
      <c r="S32" s="235"/>
      <c r="T32" s="235"/>
      <c r="U32" s="235"/>
      <c r="V32" s="235"/>
      <c r="W32" s="236"/>
      <c r="X32" s="26">
        <f t="shared" ref="X32:AE32" si="16">SUM(X28:X31)</f>
        <v>0</v>
      </c>
      <c r="Y32" s="27">
        <f t="shared" si="16"/>
        <v>0</v>
      </c>
      <c r="Z32" s="205">
        <f t="shared" si="16"/>
        <v>0</v>
      </c>
      <c r="AA32" s="28">
        <f t="shared" si="16"/>
        <v>0</v>
      </c>
      <c r="AB32" s="205">
        <f t="shared" si="16"/>
        <v>0</v>
      </c>
      <c r="AC32" s="28">
        <f t="shared" si="16"/>
        <v>0</v>
      </c>
      <c r="AD32" s="205">
        <f t="shared" si="16"/>
        <v>0</v>
      </c>
      <c r="AE32" s="28">
        <f t="shared" si="16"/>
        <v>0</v>
      </c>
      <c r="AG32" s="329" t="s">
        <v>34</v>
      </c>
      <c r="AH32" s="235"/>
      <c r="AI32" s="235"/>
      <c r="AJ32" s="235"/>
      <c r="AK32" s="235"/>
      <c r="AL32" s="330"/>
      <c r="AM32" s="205"/>
      <c r="AN32" s="28"/>
    </row>
    <row r="33" spans="2:46" ht="15.75" thickBot="1" x14ac:dyDescent="0.25">
      <c r="B33" s="232"/>
      <c r="C33" s="285" t="s">
        <v>35</v>
      </c>
      <c r="D33" s="286"/>
      <c r="E33" s="286"/>
      <c r="F33" s="287"/>
      <c r="G33" s="290"/>
      <c r="H33" s="290"/>
      <c r="I33" s="291"/>
      <c r="J33" s="232"/>
      <c r="K33" s="285" t="s">
        <v>36</v>
      </c>
      <c r="L33" s="286"/>
      <c r="M33" s="286"/>
      <c r="N33" s="287"/>
      <c r="O33" s="290"/>
      <c r="P33" s="290"/>
      <c r="Q33" s="291"/>
      <c r="R33" s="321"/>
      <c r="S33" s="294"/>
      <c r="T33" s="294"/>
      <c r="U33" s="294"/>
      <c r="V33" s="294"/>
      <c r="W33" s="294"/>
      <c r="X33" s="294"/>
      <c r="Y33" s="294"/>
      <c r="Z33" s="294"/>
      <c r="AA33" s="294"/>
      <c r="AB33" s="294"/>
      <c r="AC33" s="294"/>
      <c r="AD33" s="294"/>
      <c r="AE33" s="294"/>
      <c r="AG33" s="331"/>
      <c r="AH33" s="331"/>
      <c r="AI33" s="331"/>
      <c r="AJ33" s="331"/>
      <c r="AK33" s="331"/>
      <c r="AL33" s="331"/>
      <c r="AM33" s="331"/>
      <c r="AN33" s="331"/>
      <c r="AO33" s="331"/>
      <c r="AP33" s="331"/>
      <c r="AQ33" s="331"/>
      <c r="AR33" s="331"/>
      <c r="AS33" s="331"/>
      <c r="AT33" s="331"/>
    </row>
    <row r="34" spans="2:46" ht="16.5" thickBot="1" x14ac:dyDescent="0.25">
      <c r="B34" s="232"/>
      <c r="C34" s="101" t="s">
        <v>18</v>
      </c>
      <c r="D34" s="295"/>
      <c r="E34" s="296"/>
      <c r="F34" s="297"/>
      <c r="G34" s="290"/>
      <c r="H34" s="290"/>
      <c r="I34" s="291"/>
      <c r="J34" s="232"/>
      <c r="K34" s="101" t="s">
        <v>18</v>
      </c>
      <c r="L34" s="304"/>
      <c r="M34" s="304"/>
      <c r="N34" s="305"/>
      <c r="O34" s="290"/>
      <c r="P34" s="290"/>
      <c r="Q34" s="291"/>
      <c r="R34" s="237" t="s">
        <v>37</v>
      </c>
      <c r="S34" s="238"/>
      <c r="T34" s="238"/>
      <c r="U34" s="238"/>
      <c r="V34" s="238"/>
      <c r="W34" s="238"/>
      <c r="X34" s="26">
        <f t="shared" ref="X34:AE34" si="17">X23+X32</f>
        <v>0</v>
      </c>
      <c r="Y34" s="27">
        <f t="shared" si="17"/>
        <v>0</v>
      </c>
      <c r="Z34" s="49">
        <f t="shared" si="17"/>
        <v>0</v>
      </c>
      <c r="AA34" s="50">
        <f t="shared" si="17"/>
        <v>0</v>
      </c>
      <c r="AB34" s="49">
        <f t="shared" si="17"/>
        <v>0</v>
      </c>
      <c r="AC34" s="50">
        <f t="shared" si="17"/>
        <v>0</v>
      </c>
      <c r="AD34" s="49">
        <f t="shared" si="17"/>
        <v>0</v>
      </c>
      <c r="AE34" s="50">
        <f t="shared" si="17"/>
        <v>0</v>
      </c>
      <c r="AG34" s="323" t="s">
        <v>37</v>
      </c>
      <c r="AH34" s="238"/>
      <c r="AI34" s="238"/>
      <c r="AJ34" s="238"/>
      <c r="AK34" s="238"/>
      <c r="AL34" s="238"/>
      <c r="AM34" s="26">
        <f>X34</f>
        <v>0</v>
      </c>
      <c r="AN34" s="27">
        <f>Y34</f>
        <v>0</v>
      </c>
      <c r="AO34" s="26">
        <f t="shared" ref="AO34:AT34" si="18">Z34</f>
        <v>0</v>
      </c>
      <c r="AP34" s="27">
        <f t="shared" si="18"/>
        <v>0</v>
      </c>
      <c r="AQ34" s="26">
        <f t="shared" si="18"/>
        <v>0</v>
      </c>
      <c r="AR34" s="27">
        <f t="shared" si="18"/>
        <v>0</v>
      </c>
      <c r="AS34" s="26">
        <f t="shared" si="18"/>
        <v>0</v>
      </c>
      <c r="AT34" s="27">
        <f t="shared" si="18"/>
        <v>0</v>
      </c>
    </row>
    <row r="35" spans="2:46" ht="15" customHeight="1" x14ac:dyDescent="0.2">
      <c r="B35" s="232"/>
      <c r="C35" s="275" t="s">
        <v>38</v>
      </c>
      <c r="D35" s="277" t="e">
        <f>VLOOKUP(D34,Joueurs!$B$1:$H$9984,5,FALSE)</f>
        <v>#N/A</v>
      </c>
      <c r="E35" s="278"/>
      <c r="F35" s="279"/>
      <c r="G35" s="290"/>
      <c r="H35" s="290"/>
      <c r="I35" s="291"/>
      <c r="J35" s="232"/>
      <c r="K35" s="275" t="s">
        <v>38</v>
      </c>
      <c r="L35" s="277" t="e">
        <f>VLOOKUP(L34,Joueurs!$B$1:$H$9984,5,FALSE)</f>
        <v>#N/A</v>
      </c>
      <c r="M35" s="278"/>
      <c r="N35" s="279"/>
      <c r="O35" s="290"/>
      <c r="P35" s="290"/>
      <c r="Q35" s="291"/>
      <c r="R35" s="319" t="s">
        <v>39</v>
      </c>
      <c r="S35" s="319"/>
      <c r="T35" s="319"/>
      <c r="U35" s="319"/>
      <c r="V35" s="319"/>
      <c r="W35" s="319"/>
      <c r="X35" s="257" t="str">
        <f>IF(X34&gt;Y34,E5,IF(Y34&gt;X34,M5,"Match Nul"))</f>
        <v>Match Nul</v>
      </c>
      <c r="Y35" s="258"/>
      <c r="Z35" s="258"/>
      <c r="AA35" s="258"/>
      <c r="AB35" s="258"/>
      <c r="AC35" s="258"/>
      <c r="AD35" s="258"/>
      <c r="AE35" s="259"/>
      <c r="AG35" s="324" t="str">
        <f>IF(AM37="V",AM35,IF(AO37="V",AO35,IF(AQ37="V",AQ35,IF(AS37="V",AS35,"MATCH NUL"))))</f>
        <v>MATCH NUL</v>
      </c>
      <c r="AH35" s="319"/>
      <c r="AI35" s="319"/>
      <c r="AJ35" s="319"/>
      <c r="AK35" s="319"/>
      <c r="AL35" s="325"/>
      <c r="AM35" s="332">
        <f>IF(AM34&gt;AN34,"A",IF(AN34&gt;AM34,"B",0))</f>
        <v>0</v>
      </c>
      <c r="AN35" s="333"/>
      <c r="AO35" s="332">
        <f>IF(AO34&gt;AP34,"A",IF(AP34&gt;AO34,"B",0))</f>
        <v>0</v>
      </c>
      <c r="AP35" s="333"/>
      <c r="AQ35" s="332">
        <f>IF(AQ34&gt;AR34,"A",IF(AR34&gt;AQ34,"B",0))</f>
        <v>0</v>
      </c>
      <c r="AR35" s="333"/>
      <c r="AS35" s="332">
        <f>IF(AS34&gt;AT34,"A",IF(AT34&gt;AS34,"B",0))</f>
        <v>0</v>
      </c>
      <c r="AT35" s="333"/>
    </row>
    <row r="36" spans="2:46" ht="37.5" customHeight="1" thickBot="1" x14ac:dyDescent="0.25">
      <c r="B36" s="233"/>
      <c r="C36" s="276"/>
      <c r="D36" s="280"/>
      <c r="E36" s="281"/>
      <c r="F36" s="282"/>
      <c r="G36" s="292"/>
      <c r="H36" s="292"/>
      <c r="I36" s="293"/>
      <c r="J36" s="233"/>
      <c r="K36" s="276"/>
      <c r="L36" s="280"/>
      <c r="M36" s="281"/>
      <c r="N36" s="282"/>
      <c r="O36" s="292"/>
      <c r="P36" s="292"/>
      <c r="Q36" s="293"/>
      <c r="R36" s="320"/>
      <c r="S36" s="320"/>
      <c r="T36" s="320"/>
      <c r="U36" s="320"/>
      <c r="V36" s="320"/>
      <c r="W36" s="320"/>
      <c r="X36" s="260"/>
      <c r="Y36" s="261"/>
      <c r="Z36" s="261"/>
      <c r="AA36" s="261"/>
      <c r="AB36" s="261"/>
      <c r="AC36" s="261"/>
      <c r="AD36" s="261"/>
      <c r="AE36" s="262"/>
      <c r="AG36" s="326"/>
      <c r="AH36" s="320"/>
      <c r="AI36" s="320"/>
      <c r="AJ36" s="320"/>
      <c r="AK36" s="320"/>
      <c r="AL36" s="327"/>
      <c r="AM36" s="334"/>
      <c r="AN36" s="335"/>
      <c r="AO36" s="334"/>
      <c r="AP36" s="335"/>
      <c r="AQ36" s="334"/>
      <c r="AR36" s="335"/>
      <c r="AS36" s="334"/>
      <c r="AT36" s="335"/>
    </row>
    <row r="37" spans="2:46" ht="15" customHeight="1" x14ac:dyDescent="0.2">
      <c r="AM37" s="332" t="str">
        <f>IF(AM35=0,"NUL","V")</f>
        <v>NUL</v>
      </c>
      <c r="AN37" s="333"/>
      <c r="AO37" s="332" t="str">
        <f>IF(AM37="V","V",IF(AM35=0,"NUL","V"))</f>
        <v>NUL</v>
      </c>
      <c r="AP37" s="333"/>
      <c r="AQ37" s="332" t="str">
        <f>IF(AO37="V","V",IF(AQ35=0,"NUL","V"))</f>
        <v>NUL</v>
      </c>
      <c r="AR37" s="333"/>
      <c r="AS37" s="332" t="str">
        <f>IF(AQ37="V","V",IF(AS35=0,"NUL","V"))</f>
        <v>NUL</v>
      </c>
      <c r="AT37" s="333"/>
    </row>
    <row r="38" spans="2:46" ht="15.75" customHeight="1" thickBot="1" x14ac:dyDescent="0.25">
      <c r="AM38" s="334"/>
      <c r="AN38" s="335"/>
      <c r="AO38" s="334"/>
      <c r="AP38" s="335"/>
      <c r="AQ38" s="334"/>
      <c r="AR38" s="335"/>
      <c r="AS38" s="334"/>
      <c r="AT38" s="335"/>
    </row>
    <row r="39" spans="2:46" ht="15.75" customHeight="1" x14ac:dyDescent="0.25">
      <c r="B39" s="245" t="s">
        <v>40</v>
      </c>
      <c r="C39" s="246"/>
      <c r="D39" s="246"/>
      <c r="E39" s="246"/>
      <c r="F39" s="246"/>
      <c r="G39" s="246"/>
      <c r="H39" s="246"/>
      <c r="I39" s="246"/>
      <c r="J39" s="246"/>
      <c r="K39" s="246"/>
      <c r="L39" s="246"/>
      <c r="M39" s="246"/>
      <c r="N39" s="246"/>
      <c r="O39" s="246"/>
      <c r="P39" s="246"/>
      <c r="Q39" s="246"/>
      <c r="R39" s="246"/>
      <c r="S39" s="246"/>
      <c r="T39" s="246"/>
      <c r="U39" s="246"/>
      <c r="V39" s="246"/>
      <c r="W39" s="246"/>
      <c r="X39" s="246"/>
      <c r="Y39" s="246"/>
      <c r="Z39" s="247"/>
      <c r="AA39" s="247"/>
      <c r="AB39" s="247"/>
      <c r="AC39" s="247"/>
      <c r="AD39" s="247"/>
      <c r="AE39" s="248"/>
    </row>
    <row r="40" spans="2:46" ht="15.75" customHeight="1" x14ac:dyDescent="0.2">
      <c r="B40" s="249"/>
      <c r="C40" s="250"/>
      <c r="D40" s="250"/>
      <c r="E40" s="250"/>
      <c r="F40" s="250"/>
      <c r="G40" s="250"/>
      <c r="H40" s="250"/>
      <c r="I40" s="250"/>
      <c r="J40" s="250"/>
      <c r="K40" s="250"/>
      <c r="L40" s="250"/>
      <c r="M40" s="250"/>
      <c r="N40" s="250"/>
      <c r="O40" s="250"/>
      <c r="P40" s="250"/>
      <c r="Q40" s="250"/>
      <c r="R40" s="250"/>
      <c r="S40" s="250"/>
      <c r="T40" s="250"/>
      <c r="U40" s="250"/>
      <c r="V40" s="250"/>
      <c r="W40" s="250"/>
      <c r="X40" s="250"/>
      <c r="Y40" s="250"/>
      <c r="Z40" s="251"/>
      <c r="AA40" s="251"/>
      <c r="AB40" s="251"/>
      <c r="AC40" s="251"/>
      <c r="AD40" s="251"/>
      <c r="AE40" s="252"/>
    </row>
    <row r="41" spans="2:46" ht="15.75" customHeight="1" x14ac:dyDescent="0.2">
      <c r="B41" s="249"/>
      <c r="C41" s="250"/>
      <c r="D41" s="250"/>
      <c r="E41" s="250"/>
      <c r="F41" s="250"/>
      <c r="G41" s="250"/>
      <c r="H41" s="250"/>
      <c r="I41" s="250"/>
      <c r="J41" s="250"/>
      <c r="K41" s="250"/>
      <c r="L41" s="250"/>
      <c r="M41" s="250"/>
      <c r="N41" s="250"/>
      <c r="O41" s="250"/>
      <c r="P41" s="250"/>
      <c r="Q41" s="250"/>
      <c r="R41" s="250"/>
      <c r="S41" s="250"/>
      <c r="T41" s="250"/>
      <c r="U41" s="250"/>
      <c r="V41" s="250"/>
      <c r="W41" s="250"/>
      <c r="X41" s="250"/>
      <c r="Y41" s="250"/>
      <c r="Z41" s="251"/>
      <c r="AA41" s="251"/>
      <c r="AB41" s="251"/>
      <c r="AC41" s="251"/>
      <c r="AD41" s="251"/>
      <c r="AE41" s="252"/>
    </row>
    <row r="42" spans="2:46" ht="37.5" customHeight="1" thickBot="1" x14ac:dyDescent="0.25">
      <c r="B42" s="253"/>
      <c r="C42" s="254"/>
      <c r="D42" s="254"/>
      <c r="E42" s="254"/>
      <c r="F42" s="254"/>
      <c r="G42" s="254"/>
      <c r="H42" s="254"/>
      <c r="I42" s="254"/>
      <c r="J42" s="254"/>
      <c r="K42" s="254"/>
      <c r="L42" s="254"/>
      <c r="M42" s="254"/>
      <c r="N42" s="254"/>
      <c r="O42" s="254"/>
      <c r="P42" s="254"/>
      <c r="Q42" s="254"/>
      <c r="R42" s="254"/>
      <c r="S42" s="254"/>
      <c r="T42" s="254"/>
      <c r="U42" s="254"/>
      <c r="V42" s="254"/>
      <c r="W42" s="254"/>
      <c r="X42" s="254"/>
      <c r="Y42" s="254"/>
      <c r="Z42" s="255"/>
      <c r="AA42" s="255"/>
      <c r="AB42" s="255"/>
      <c r="AC42" s="255"/>
      <c r="AD42" s="255"/>
      <c r="AE42" s="256"/>
    </row>
  </sheetData>
  <sheetProtection algorithmName="SHA-512" hashValue="3+eXoZp8JECFwNQnXMjiOVy+5hAqo1Q1ol0b/zN5xD4aF5iP0vyGJ/6zayTv6CYuTXJAGsqBFIKMjfzSq2MXPw==" saltValue="y8NhzVRB99FsutX83OK2xA==" spinCount="100000" sheet="1" objects="1" scenarios="1"/>
  <mergeCells count="202">
    <mergeCell ref="AU28:AU31"/>
    <mergeCell ref="AP28:AP29"/>
    <mergeCell ref="AP30:AP31"/>
    <mergeCell ref="AT28:AT29"/>
    <mergeCell ref="AT30:AT31"/>
    <mergeCell ref="AQ28:AQ31"/>
    <mergeCell ref="L26:N27"/>
    <mergeCell ref="Y26:Y27"/>
    <mergeCell ref="R26:W26"/>
    <mergeCell ref="R27:S27"/>
    <mergeCell ref="W28:W29"/>
    <mergeCell ref="X28:X29"/>
    <mergeCell ref="Y28:Y29"/>
    <mergeCell ref="W30:W31"/>
    <mergeCell ref="AI27:AJ27"/>
    <mergeCell ref="AK27:AL27"/>
    <mergeCell ref="V27:W27"/>
    <mergeCell ref="U28:U29"/>
    <mergeCell ref="X30:X31"/>
    <mergeCell ref="AE30:AE31"/>
    <mergeCell ref="Y30:Y31"/>
    <mergeCell ref="J26:J27"/>
    <mergeCell ref="R24:AE24"/>
    <mergeCell ref="R25:W25"/>
    <mergeCell ref="X26:X27"/>
    <mergeCell ref="Z26:Z27"/>
    <mergeCell ref="AA26:AA27"/>
    <mergeCell ref="AA28:AA29"/>
    <mergeCell ref="AB26:AB27"/>
    <mergeCell ref="Z28:Z29"/>
    <mergeCell ref="AE26:AE27"/>
    <mergeCell ref="S28:S29"/>
    <mergeCell ref="V28:V29"/>
    <mergeCell ref="T27:U27"/>
    <mergeCell ref="T28:T29"/>
    <mergeCell ref="R28:R29"/>
    <mergeCell ref="C26:C27"/>
    <mergeCell ref="D26:F27"/>
    <mergeCell ref="G26:G27"/>
    <mergeCell ref="H26:H27"/>
    <mergeCell ref="D28:F28"/>
    <mergeCell ref="K26:K27"/>
    <mergeCell ref="B30:B31"/>
    <mergeCell ref="A17:A22"/>
    <mergeCell ref="J23:Q25"/>
    <mergeCell ref="B23:I25"/>
    <mergeCell ref="J28:J29"/>
    <mergeCell ref="L28:N28"/>
    <mergeCell ref="L29:N29"/>
    <mergeCell ref="B28:B29"/>
    <mergeCell ref="Q26:Q27"/>
    <mergeCell ref="O26:O27"/>
    <mergeCell ref="Q28:Q29"/>
    <mergeCell ref="I26:I27"/>
    <mergeCell ref="P26:P27"/>
    <mergeCell ref="L21:N21"/>
    <mergeCell ref="L19:N19"/>
    <mergeCell ref="L20:N20"/>
    <mergeCell ref="D29:F29"/>
    <mergeCell ref="B26:B27"/>
    <mergeCell ref="D11:F11"/>
    <mergeCell ref="J11:L11"/>
    <mergeCell ref="B11:C11"/>
    <mergeCell ref="H11:I11"/>
    <mergeCell ref="B17:B18"/>
    <mergeCell ref="C17:C18"/>
    <mergeCell ref="D17:F18"/>
    <mergeCell ref="J2:N2"/>
    <mergeCell ref="A1:D9"/>
    <mergeCell ref="E4:I4"/>
    <mergeCell ref="M4:Q4"/>
    <mergeCell ref="O11:R11"/>
    <mergeCell ref="O13:R13"/>
    <mergeCell ref="E5:I6"/>
    <mergeCell ref="M5:Q6"/>
    <mergeCell ref="X16:Y16"/>
    <mergeCell ref="D19:F19"/>
    <mergeCell ref="H17:I22"/>
    <mergeCell ref="D22:F22"/>
    <mergeCell ref="L17:N18"/>
    <mergeCell ref="B16:I16"/>
    <mergeCell ref="G17:G18"/>
    <mergeCell ref="L22:N22"/>
    <mergeCell ref="V13:AD13"/>
    <mergeCell ref="Y17:Y18"/>
    <mergeCell ref="Z17:Z18"/>
    <mergeCell ref="J16:Q16"/>
    <mergeCell ref="R16:W16"/>
    <mergeCell ref="AD17:AD18"/>
    <mergeCell ref="P17:Q22"/>
    <mergeCell ref="O17:O18"/>
    <mergeCell ref="J17:J18"/>
    <mergeCell ref="K17:K18"/>
    <mergeCell ref="AB16:AC16"/>
    <mergeCell ref="AD16:AE16"/>
    <mergeCell ref="AB17:AB18"/>
    <mergeCell ref="AC17:AC18"/>
    <mergeCell ref="V18:W18"/>
    <mergeCell ref="Z16:AA16"/>
    <mergeCell ref="R23:W23"/>
    <mergeCell ref="AE17:AE18"/>
    <mergeCell ref="AB25:AC25"/>
    <mergeCell ref="AD25:AE25"/>
    <mergeCell ref="R18:S18"/>
    <mergeCell ref="T18:U18"/>
    <mergeCell ref="AA17:AA18"/>
    <mergeCell ref="R17:W17"/>
    <mergeCell ref="X25:Y25"/>
    <mergeCell ref="Z25:AA25"/>
    <mergeCell ref="X17:X18"/>
    <mergeCell ref="AG16:AL16"/>
    <mergeCell ref="AM16:AN16"/>
    <mergeCell ref="AG23:AL23"/>
    <mergeCell ref="AG24:AT24"/>
    <mergeCell ref="AG18:AH18"/>
    <mergeCell ref="AI18:AJ18"/>
    <mergeCell ref="AM37:AN38"/>
    <mergeCell ref="AO37:AP38"/>
    <mergeCell ref="AQ37:AR38"/>
    <mergeCell ref="AS37:AT38"/>
    <mergeCell ref="AG33:AT33"/>
    <mergeCell ref="AM35:AN36"/>
    <mergeCell ref="AO35:AP36"/>
    <mergeCell ref="AQ35:AR36"/>
    <mergeCell ref="AS35:AT36"/>
    <mergeCell ref="AM30:AM31"/>
    <mergeCell ref="AN30:AN31"/>
    <mergeCell ref="AG17:AL17"/>
    <mergeCell ref="AL28:AL29"/>
    <mergeCell ref="AM26:AM27"/>
    <mergeCell ref="AN26:AN27"/>
    <mergeCell ref="AK18:AL18"/>
    <mergeCell ref="AM25:AN25"/>
    <mergeCell ref="AG27:AH27"/>
    <mergeCell ref="AM17:AM18"/>
    <mergeCell ref="AN17:AN18"/>
    <mergeCell ref="AG25:AL25"/>
    <mergeCell ref="AG26:AL26"/>
    <mergeCell ref="AM28:AM29"/>
    <mergeCell ref="AN28:AN29"/>
    <mergeCell ref="AK28:AK29"/>
    <mergeCell ref="D35:F36"/>
    <mergeCell ref="AI30:AI31"/>
    <mergeCell ref="AJ30:AJ31"/>
    <mergeCell ref="AG28:AG29"/>
    <mergeCell ref="AH28:AH29"/>
    <mergeCell ref="AI28:AI29"/>
    <mergeCell ref="AJ28:AJ29"/>
    <mergeCell ref="R35:W36"/>
    <mergeCell ref="R33:AE33"/>
    <mergeCell ref="AG30:AG31"/>
    <mergeCell ref="AH30:AH31"/>
    <mergeCell ref="AG34:AL34"/>
    <mergeCell ref="AG35:AL36"/>
    <mergeCell ref="AD30:AD31"/>
    <mergeCell ref="AL30:AL31"/>
    <mergeCell ref="AK30:AK31"/>
    <mergeCell ref="AG32:AL32"/>
    <mergeCell ref="L35:N36"/>
    <mergeCell ref="C35:C36"/>
    <mergeCell ref="S30:S31"/>
    <mergeCell ref="T30:T31"/>
    <mergeCell ref="U30:U31"/>
    <mergeCell ref="V30:V31"/>
    <mergeCell ref="K33:N33"/>
    <mergeCell ref="O32:Q36"/>
    <mergeCell ref="J32:J36"/>
    <mergeCell ref="K32:N32"/>
    <mergeCell ref="C32:F32"/>
    <mergeCell ref="G32:I36"/>
    <mergeCell ref="D34:F34"/>
    <mergeCell ref="C33:F33"/>
    <mergeCell ref="R30:R31"/>
    <mergeCell ref="Q30:Q31"/>
    <mergeCell ref="D30:F30"/>
    <mergeCell ref="D31:F31"/>
    <mergeCell ref="L34:N34"/>
    <mergeCell ref="I30:I31"/>
    <mergeCell ref="B32:B36"/>
    <mergeCell ref="R32:W32"/>
    <mergeCell ref="R34:W34"/>
    <mergeCell ref="A26:A31"/>
    <mergeCell ref="D21:F21"/>
    <mergeCell ref="D20:F20"/>
    <mergeCell ref="B39:AE39"/>
    <mergeCell ref="B40:AE42"/>
    <mergeCell ref="X35:AE36"/>
    <mergeCell ref="AC26:AC27"/>
    <mergeCell ref="AD26:AD27"/>
    <mergeCell ref="AC30:AC31"/>
    <mergeCell ref="AE28:AE29"/>
    <mergeCell ref="AB28:AB29"/>
    <mergeCell ref="AC28:AC29"/>
    <mergeCell ref="Z30:Z31"/>
    <mergeCell ref="AA30:AA31"/>
    <mergeCell ref="AB30:AB31"/>
    <mergeCell ref="I28:I29"/>
    <mergeCell ref="J30:J31"/>
    <mergeCell ref="L30:N30"/>
    <mergeCell ref="L31:N31"/>
    <mergeCell ref="AD28:AD29"/>
    <mergeCell ref="K35:K36"/>
  </mergeCells>
  <phoneticPr fontId="1" type="noConversion"/>
  <conditionalFormatting sqref="Q30:Q31">
    <cfRule type="expression" dxfId="5" priority="3" stopIfTrue="1">
      <formula>$Q$30&lt;$Q$28</formula>
    </cfRule>
  </conditionalFormatting>
  <conditionalFormatting sqref="I30:I31">
    <cfRule type="expression" dxfId="4" priority="1" stopIfTrue="1">
      <formula>$I$30&lt;$I$28</formula>
    </cfRule>
    <cfRule type="expression" dxfId="3" priority="2" stopIfTrue="1">
      <formula>$Q$30&lt;$Q$28</formula>
    </cfRule>
  </conditionalFormatting>
  <pageMargins left="0.75000000000000011" right="0.75000000000000011" top="1" bottom="1" header="0.5" footer="0.5"/>
  <pageSetup paperSize="9" scale="57" orientation="landscape" horizontalDpi="4294967292" verticalDpi="4294967292" r:id="rId1"/>
  <headerFooter alignWithMargins="0">
    <oddFooter>&amp;C&amp;"Calibri,Regular"&amp;K000000&amp;A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M1587"/>
  <sheetViews>
    <sheetView zoomScaleNormal="100" workbookViewId="0">
      <pane ySplit="2" topLeftCell="A3" activePane="bottomLeft" state="frozen"/>
      <selection activeCell="D11" sqref="D11:F11"/>
      <selection pane="bottomLeft" sqref="A1:G1"/>
    </sheetView>
  </sheetViews>
  <sheetFormatPr baseColWidth="10" defaultColWidth="12.875" defaultRowHeight="15" x14ac:dyDescent="0.2"/>
  <cols>
    <col min="1" max="1" width="15.875" style="113" bestFit="1" customWidth="1"/>
    <col min="2" max="2" width="15.5" style="114" bestFit="1" customWidth="1"/>
    <col min="3" max="3" width="10.875" style="113" bestFit="1" customWidth="1"/>
    <col min="4" max="5" width="14.375" style="52" bestFit="1" customWidth="1"/>
    <col min="6" max="6" width="17.875" style="144" bestFit="1" customWidth="1"/>
    <col min="7" max="7" width="20.625" style="143" bestFit="1" customWidth="1"/>
    <col min="8" max="8" width="35.375" style="143" bestFit="1" customWidth="1"/>
    <col min="9" max="13" width="12.875" style="51"/>
    <col min="14" max="16384" width="12.875" style="11"/>
  </cols>
  <sheetData>
    <row r="1" spans="1:8" ht="51" thickBot="1" x14ac:dyDescent="0.25">
      <c r="A1" s="415" t="s">
        <v>41</v>
      </c>
      <c r="B1" s="416"/>
      <c r="C1" s="416"/>
      <c r="D1" s="416"/>
      <c r="E1" s="416"/>
      <c r="F1" s="416"/>
      <c r="G1" s="416"/>
      <c r="H1" s="200">
        <f ca="1">TODAY()</f>
        <v>43027</v>
      </c>
    </row>
    <row r="2" spans="1:8" ht="16.5" thickBot="1" x14ac:dyDescent="0.3">
      <c r="A2" s="118" t="s">
        <v>42</v>
      </c>
      <c r="B2" s="102" t="s">
        <v>43</v>
      </c>
      <c r="C2" s="103" t="s">
        <v>44</v>
      </c>
      <c r="D2" s="57" t="s">
        <v>45</v>
      </c>
      <c r="E2" s="57" t="s">
        <v>46</v>
      </c>
      <c r="F2" s="124" t="s">
        <v>47</v>
      </c>
      <c r="G2" s="125" t="s">
        <v>48</v>
      </c>
      <c r="H2" s="126" t="s">
        <v>49</v>
      </c>
    </row>
    <row r="3" spans="1:8" x14ac:dyDescent="0.2">
      <c r="A3" s="192" t="s">
        <v>50</v>
      </c>
      <c r="B3" s="192">
        <v>42857</v>
      </c>
      <c r="C3" s="104">
        <v>1</v>
      </c>
      <c r="D3" s="61" t="s">
        <v>59</v>
      </c>
      <c r="E3" s="61" t="s">
        <v>58</v>
      </c>
      <c r="F3" s="104" t="s">
        <v>53</v>
      </c>
      <c r="G3" s="128" t="s">
        <v>60</v>
      </c>
      <c r="H3" s="129" t="s">
        <v>54</v>
      </c>
    </row>
    <row r="4" spans="1:8" x14ac:dyDescent="0.2">
      <c r="A4" s="193" t="s">
        <v>55</v>
      </c>
      <c r="B4" s="193">
        <v>42852</v>
      </c>
      <c r="C4" s="105">
        <v>1</v>
      </c>
      <c r="D4" s="62" t="s">
        <v>223</v>
      </c>
      <c r="E4" s="62" t="s">
        <v>52</v>
      </c>
      <c r="F4" s="105" t="s">
        <v>53</v>
      </c>
      <c r="G4" s="130" t="s">
        <v>60</v>
      </c>
      <c r="H4" s="131" t="s">
        <v>56</v>
      </c>
    </row>
    <row r="5" spans="1:8" ht="15.75" thickBot="1" x14ac:dyDescent="0.25">
      <c r="A5" s="194" t="s">
        <v>57</v>
      </c>
      <c r="B5" s="194">
        <v>42850</v>
      </c>
      <c r="C5" s="106">
        <v>1</v>
      </c>
      <c r="D5" s="63" t="s">
        <v>51</v>
      </c>
      <c r="E5" s="63" t="s">
        <v>224</v>
      </c>
      <c r="F5" s="106" t="s">
        <v>53</v>
      </c>
      <c r="G5" s="127" t="s">
        <v>60</v>
      </c>
      <c r="H5" s="132" t="s">
        <v>61</v>
      </c>
    </row>
    <row r="6" spans="1:8" x14ac:dyDescent="0.2">
      <c r="A6" s="195" t="s">
        <v>62</v>
      </c>
      <c r="B6" s="195">
        <v>42871</v>
      </c>
      <c r="C6" s="107">
        <v>2</v>
      </c>
      <c r="D6" s="58" t="s">
        <v>58</v>
      </c>
      <c r="E6" s="58" t="s">
        <v>51</v>
      </c>
      <c r="F6" s="107" t="s">
        <v>53</v>
      </c>
      <c r="G6" s="133" t="s">
        <v>60</v>
      </c>
      <c r="H6" s="134" t="s">
        <v>54</v>
      </c>
    </row>
    <row r="7" spans="1:8" x14ac:dyDescent="0.2">
      <c r="A7" s="196" t="s">
        <v>63</v>
      </c>
      <c r="B7" s="196">
        <v>42878</v>
      </c>
      <c r="C7" s="108">
        <v>2</v>
      </c>
      <c r="D7" s="59" t="s">
        <v>52</v>
      </c>
      <c r="E7" s="59" t="s">
        <v>59</v>
      </c>
      <c r="F7" s="108" t="s">
        <v>64</v>
      </c>
      <c r="G7" s="135" t="s">
        <v>60</v>
      </c>
      <c r="H7" s="136" t="s">
        <v>65</v>
      </c>
    </row>
    <row r="8" spans="1:8" ht="15.75" thickBot="1" x14ac:dyDescent="0.25">
      <c r="A8" s="197" t="s">
        <v>66</v>
      </c>
      <c r="B8" s="197">
        <v>42880</v>
      </c>
      <c r="C8" s="109">
        <v>2</v>
      </c>
      <c r="D8" s="60" t="s">
        <v>224</v>
      </c>
      <c r="E8" s="60" t="s">
        <v>223</v>
      </c>
      <c r="F8" s="109" t="s">
        <v>225</v>
      </c>
      <c r="G8" s="137" t="s">
        <v>60</v>
      </c>
      <c r="H8" s="138" t="s">
        <v>61</v>
      </c>
    </row>
    <row r="9" spans="1:8" x14ac:dyDescent="0.2">
      <c r="A9" s="198" t="s">
        <v>67</v>
      </c>
      <c r="B9" s="198">
        <v>42901</v>
      </c>
      <c r="C9" s="110">
        <v>3</v>
      </c>
      <c r="D9" s="64" t="s">
        <v>223</v>
      </c>
      <c r="E9" s="64" t="s">
        <v>58</v>
      </c>
      <c r="F9" s="104" t="s">
        <v>53</v>
      </c>
      <c r="G9" s="128" t="s">
        <v>60</v>
      </c>
      <c r="H9" s="140" t="s">
        <v>65</v>
      </c>
    </row>
    <row r="10" spans="1:8" x14ac:dyDescent="0.2">
      <c r="A10" s="193" t="s">
        <v>68</v>
      </c>
      <c r="B10" s="193">
        <v>42899</v>
      </c>
      <c r="C10" s="105">
        <v>3</v>
      </c>
      <c r="D10" s="62" t="s">
        <v>51</v>
      </c>
      <c r="E10" s="62" t="s">
        <v>59</v>
      </c>
      <c r="F10" s="105" t="s">
        <v>53</v>
      </c>
      <c r="G10" s="130" t="s">
        <v>60</v>
      </c>
      <c r="H10" s="131" t="s">
        <v>65</v>
      </c>
    </row>
    <row r="11" spans="1:8" ht="15.75" thickBot="1" x14ac:dyDescent="0.25">
      <c r="A11" s="194" t="s">
        <v>69</v>
      </c>
      <c r="B11" s="194">
        <v>42906</v>
      </c>
      <c r="C11" s="106">
        <v>3</v>
      </c>
      <c r="D11" s="63" t="s">
        <v>224</v>
      </c>
      <c r="E11" s="63" t="s">
        <v>52</v>
      </c>
      <c r="F11" s="106" t="s">
        <v>225</v>
      </c>
      <c r="G11" s="127" t="s">
        <v>60</v>
      </c>
      <c r="H11" s="132" t="s">
        <v>54</v>
      </c>
    </row>
    <row r="12" spans="1:8" x14ac:dyDescent="0.2">
      <c r="A12" s="195" t="s">
        <v>70</v>
      </c>
      <c r="B12" s="195">
        <v>42929</v>
      </c>
      <c r="C12" s="107">
        <v>4</v>
      </c>
      <c r="D12" s="58" t="s">
        <v>59</v>
      </c>
      <c r="E12" s="58" t="s">
        <v>223</v>
      </c>
      <c r="F12" s="107" t="s">
        <v>53</v>
      </c>
      <c r="G12" s="133" t="s">
        <v>60</v>
      </c>
      <c r="H12" s="134" t="s">
        <v>82</v>
      </c>
    </row>
    <row r="13" spans="1:8" x14ac:dyDescent="0.2">
      <c r="A13" s="196" t="s">
        <v>71</v>
      </c>
      <c r="B13" s="196">
        <v>42927</v>
      </c>
      <c r="C13" s="108">
        <v>4</v>
      </c>
      <c r="D13" s="59" t="s">
        <v>52</v>
      </c>
      <c r="E13" s="59" t="s">
        <v>51</v>
      </c>
      <c r="F13" s="108" t="s">
        <v>64</v>
      </c>
      <c r="G13" s="135" t="s">
        <v>60</v>
      </c>
      <c r="H13" s="136"/>
    </row>
    <row r="14" spans="1:8" ht="15.75" thickBot="1" x14ac:dyDescent="0.25">
      <c r="A14" s="197" t="s">
        <v>72</v>
      </c>
      <c r="B14" s="197">
        <v>42927</v>
      </c>
      <c r="C14" s="109">
        <v>4</v>
      </c>
      <c r="D14" s="60" t="s">
        <v>58</v>
      </c>
      <c r="E14" s="60" t="s">
        <v>224</v>
      </c>
      <c r="F14" s="109" t="s">
        <v>53</v>
      </c>
      <c r="G14" s="137" t="s">
        <v>60</v>
      </c>
      <c r="H14" s="138" t="s">
        <v>82</v>
      </c>
    </row>
    <row r="15" spans="1:8" x14ac:dyDescent="0.2">
      <c r="A15" s="198" t="s">
        <v>73</v>
      </c>
      <c r="B15" s="198">
        <v>43027</v>
      </c>
      <c r="C15" s="110">
        <v>5</v>
      </c>
      <c r="D15" s="64" t="s">
        <v>52</v>
      </c>
      <c r="E15" s="64" t="s">
        <v>58</v>
      </c>
      <c r="F15" s="110" t="s">
        <v>53</v>
      </c>
      <c r="G15" s="139" t="s">
        <v>60</v>
      </c>
      <c r="H15" s="140" t="s">
        <v>54</v>
      </c>
    </row>
    <row r="16" spans="1:8" x14ac:dyDescent="0.2">
      <c r="A16" s="193" t="s">
        <v>74</v>
      </c>
      <c r="B16" s="193">
        <v>42997</v>
      </c>
      <c r="C16" s="105">
        <v>5</v>
      </c>
      <c r="D16" s="62" t="s">
        <v>51</v>
      </c>
      <c r="E16" s="62" t="s">
        <v>223</v>
      </c>
      <c r="F16" s="105" t="s">
        <v>53</v>
      </c>
      <c r="G16" s="130" t="s">
        <v>60</v>
      </c>
      <c r="H16" s="131"/>
    </row>
    <row r="17" spans="1:8" ht="15.75" thickBot="1" x14ac:dyDescent="0.25">
      <c r="A17" s="194" t="s">
        <v>75</v>
      </c>
      <c r="B17" s="194">
        <v>42999</v>
      </c>
      <c r="C17" s="106">
        <v>5</v>
      </c>
      <c r="D17" s="63" t="s">
        <v>224</v>
      </c>
      <c r="E17" s="63" t="s">
        <v>59</v>
      </c>
      <c r="F17" s="106" t="s">
        <v>53</v>
      </c>
      <c r="G17" s="127" t="s">
        <v>60</v>
      </c>
      <c r="H17" s="132" t="s">
        <v>54</v>
      </c>
    </row>
    <row r="18" spans="1:8" ht="15.75" thickBot="1" x14ac:dyDescent="0.25">
      <c r="A18" s="199"/>
      <c r="B18" s="199"/>
      <c r="C18" s="112"/>
      <c r="D18" s="97"/>
      <c r="E18" s="97"/>
      <c r="F18" s="112"/>
      <c r="G18" s="141"/>
      <c r="H18" s="141"/>
    </row>
    <row r="19" spans="1:8" ht="15.75" thickBot="1" x14ac:dyDescent="0.25">
      <c r="A19" s="207" t="s">
        <v>76</v>
      </c>
      <c r="B19" s="207">
        <v>43057</v>
      </c>
      <c r="C19" s="208" t="s">
        <v>226</v>
      </c>
      <c r="D19" s="209" t="s">
        <v>227</v>
      </c>
      <c r="E19" s="209" t="s">
        <v>228</v>
      </c>
      <c r="F19" s="208" t="s">
        <v>53</v>
      </c>
      <c r="G19" s="210" t="s">
        <v>60</v>
      </c>
      <c r="H19" s="211" t="s">
        <v>65</v>
      </c>
    </row>
    <row r="20" spans="1:8" ht="29.25" customHeight="1" thickBot="1" x14ac:dyDescent="0.25">
      <c r="A20" s="199"/>
      <c r="B20" s="199"/>
      <c r="C20" s="112"/>
      <c r="D20" s="97"/>
      <c r="E20" s="97"/>
      <c r="F20" s="112"/>
      <c r="G20" s="141"/>
      <c r="H20" s="141"/>
    </row>
    <row r="21" spans="1:8" x14ac:dyDescent="0.2">
      <c r="A21" s="212" t="s">
        <v>77</v>
      </c>
      <c r="B21" s="195">
        <v>42866</v>
      </c>
      <c r="C21" s="107">
        <v>1</v>
      </c>
      <c r="D21" s="58" t="s">
        <v>230</v>
      </c>
      <c r="E21" s="58" t="s">
        <v>58</v>
      </c>
      <c r="F21" s="107" t="s">
        <v>64</v>
      </c>
      <c r="G21" s="133" t="s">
        <v>60</v>
      </c>
      <c r="H21" s="134" t="s">
        <v>54</v>
      </c>
    </row>
    <row r="22" spans="1:8" x14ac:dyDescent="0.2">
      <c r="A22" s="214" t="s">
        <v>78</v>
      </c>
      <c r="B22" s="193">
        <v>42894</v>
      </c>
      <c r="C22" s="105">
        <v>2</v>
      </c>
      <c r="D22" s="62" t="s">
        <v>51</v>
      </c>
      <c r="E22" s="62" t="s">
        <v>230</v>
      </c>
      <c r="F22" s="105" t="s">
        <v>53</v>
      </c>
      <c r="G22" s="130" t="s">
        <v>60</v>
      </c>
      <c r="H22" s="131" t="s">
        <v>54</v>
      </c>
    </row>
    <row r="23" spans="1:8" x14ac:dyDescent="0.2">
      <c r="A23" s="213" t="s">
        <v>79</v>
      </c>
      <c r="B23" s="196">
        <v>42913</v>
      </c>
      <c r="C23" s="108">
        <v>3</v>
      </c>
      <c r="D23" s="59" t="s">
        <v>58</v>
      </c>
      <c r="E23" s="59" t="s">
        <v>51</v>
      </c>
      <c r="F23" s="108" t="s">
        <v>53</v>
      </c>
      <c r="G23" s="135" t="s">
        <v>60</v>
      </c>
      <c r="H23" s="136" t="s">
        <v>54</v>
      </c>
    </row>
    <row r="24" spans="1:8" x14ac:dyDescent="0.2">
      <c r="A24" s="214" t="s">
        <v>80</v>
      </c>
      <c r="B24" s="193">
        <v>42934</v>
      </c>
      <c r="C24" s="105">
        <v>4</v>
      </c>
      <c r="D24" s="62" t="s">
        <v>58</v>
      </c>
      <c r="E24" s="62" t="s">
        <v>230</v>
      </c>
      <c r="F24" s="105" t="s">
        <v>53</v>
      </c>
      <c r="G24" s="130" t="s">
        <v>60</v>
      </c>
      <c r="H24" s="131" t="s">
        <v>56</v>
      </c>
    </row>
    <row r="25" spans="1:8" x14ac:dyDescent="0.2">
      <c r="A25" s="213" t="s">
        <v>81</v>
      </c>
      <c r="B25" s="196">
        <v>42992</v>
      </c>
      <c r="C25" s="108">
        <v>5</v>
      </c>
      <c r="D25" s="59" t="s">
        <v>230</v>
      </c>
      <c r="E25" s="59" t="s">
        <v>51</v>
      </c>
      <c r="F25" s="108" t="s">
        <v>64</v>
      </c>
      <c r="G25" s="135" t="s">
        <v>60</v>
      </c>
      <c r="H25" s="136" t="s">
        <v>82</v>
      </c>
    </row>
    <row r="26" spans="1:8" ht="15.75" thickBot="1" x14ac:dyDescent="0.25">
      <c r="A26" s="227" t="s">
        <v>83</v>
      </c>
      <c r="B26" s="228">
        <v>43025</v>
      </c>
      <c r="C26" s="111">
        <v>6</v>
      </c>
      <c r="D26" s="65" t="s">
        <v>51</v>
      </c>
      <c r="E26" s="65" t="s">
        <v>58</v>
      </c>
      <c r="F26" s="111" t="s">
        <v>53</v>
      </c>
      <c r="G26" s="229" t="s">
        <v>60</v>
      </c>
      <c r="H26" s="230" t="s">
        <v>54</v>
      </c>
    </row>
    <row r="27" spans="1:8" x14ac:dyDescent="0.2">
      <c r="B27" s="113"/>
      <c r="F27" s="142"/>
    </row>
    <row r="28" spans="1:8" x14ac:dyDescent="0.2">
      <c r="B28" s="113"/>
      <c r="F28" s="142"/>
    </row>
    <row r="29" spans="1:8" x14ac:dyDescent="0.2">
      <c r="B29" s="113"/>
      <c r="F29" s="142"/>
    </row>
    <row r="30" spans="1:8" x14ac:dyDescent="0.2">
      <c r="B30" s="113"/>
      <c r="F30" s="142"/>
    </row>
    <row r="31" spans="1:8" x14ac:dyDescent="0.2">
      <c r="B31" s="113"/>
      <c r="F31" s="142"/>
    </row>
    <row r="32" spans="1:8" x14ac:dyDescent="0.2">
      <c r="B32" s="113"/>
      <c r="F32" s="142"/>
    </row>
    <row r="33" spans="2:6" x14ac:dyDescent="0.2">
      <c r="B33" s="113"/>
      <c r="F33" s="142"/>
    </row>
    <row r="34" spans="2:6" x14ac:dyDescent="0.2">
      <c r="B34" s="113"/>
      <c r="F34" s="142"/>
    </row>
    <row r="35" spans="2:6" x14ac:dyDescent="0.2">
      <c r="B35" s="113"/>
      <c r="F35" s="142"/>
    </row>
    <row r="36" spans="2:6" x14ac:dyDescent="0.2">
      <c r="B36" s="113"/>
    </row>
    <row r="37" spans="2:6" x14ac:dyDescent="0.2">
      <c r="B37" s="113"/>
      <c r="F37" s="142"/>
    </row>
    <row r="38" spans="2:6" x14ac:dyDescent="0.2">
      <c r="B38" s="113"/>
      <c r="F38" s="142"/>
    </row>
    <row r="39" spans="2:6" x14ac:dyDescent="0.2">
      <c r="B39" s="113"/>
      <c r="F39" s="142"/>
    </row>
    <row r="40" spans="2:6" x14ac:dyDescent="0.2">
      <c r="B40" s="113"/>
      <c r="F40" s="142"/>
    </row>
    <row r="41" spans="2:6" x14ac:dyDescent="0.2">
      <c r="B41" s="113"/>
      <c r="F41" s="142"/>
    </row>
    <row r="42" spans="2:6" x14ac:dyDescent="0.2">
      <c r="B42" s="113"/>
      <c r="F42" s="142"/>
    </row>
    <row r="43" spans="2:6" x14ac:dyDescent="0.2">
      <c r="B43" s="113"/>
      <c r="F43" s="142"/>
    </row>
    <row r="44" spans="2:6" x14ac:dyDescent="0.2">
      <c r="B44" s="113"/>
      <c r="F44" s="142"/>
    </row>
    <row r="45" spans="2:6" x14ac:dyDescent="0.2">
      <c r="B45" s="113"/>
      <c r="F45" s="142"/>
    </row>
    <row r="46" spans="2:6" x14ac:dyDescent="0.2">
      <c r="B46" s="113"/>
      <c r="F46" s="142"/>
    </row>
    <row r="47" spans="2:6" x14ac:dyDescent="0.2">
      <c r="B47" s="113"/>
    </row>
    <row r="48" spans="2:6" x14ac:dyDescent="0.2">
      <c r="B48" s="113"/>
      <c r="F48" s="142"/>
    </row>
    <row r="49" spans="2:6" x14ac:dyDescent="0.2">
      <c r="B49" s="113"/>
      <c r="F49" s="142"/>
    </row>
    <row r="50" spans="2:6" x14ac:dyDescent="0.2">
      <c r="B50" s="113"/>
      <c r="F50" s="142"/>
    </row>
    <row r="51" spans="2:6" x14ac:dyDescent="0.2">
      <c r="B51" s="113"/>
      <c r="F51" s="142"/>
    </row>
    <row r="52" spans="2:6" x14ac:dyDescent="0.2">
      <c r="B52" s="113"/>
    </row>
    <row r="53" spans="2:6" x14ac:dyDescent="0.2">
      <c r="B53" s="113"/>
      <c r="F53" s="142"/>
    </row>
    <row r="54" spans="2:6" x14ac:dyDescent="0.2">
      <c r="B54" s="113"/>
      <c r="F54" s="142"/>
    </row>
    <row r="55" spans="2:6" x14ac:dyDescent="0.2">
      <c r="B55" s="113"/>
      <c r="F55" s="142"/>
    </row>
    <row r="56" spans="2:6" x14ac:dyDescent="0.2">
      <c r="B56" s="113"/>
      <c r="F56" s="142"/>
    </row>
    <row r="57" spans="2:6" x14ac:dyDescent="0.2">
      <c r="B57" s="113"/>
      <c r="F57" s="142"/>
    </row>
    <row r="58" spans="2:6" x14ac:dyDescent="0.2">
      <c r="B58" s="113"/>
      <c r="F58" s="142"/>
    </row>
    <row r="59" spans="2:6" x14ac:dyDescent="0.2">
      <c r="B59" s="113"/>
      <c r="F59" s="142"/>
    </row>
    <row r="60" spans="2:6" x14ac:dyDescent="0.2">
      <c r="B60" s="113"/>
      <c r="F60" s="142"/>
    </row>
    <row r="61" spans="2:6" x14ac:dyDescent="0.2">
      <c r="B61" s="113"/>
    </row>
    <row r="62" spans="2:6" x14ac:dyDescent="0.2">
      <c r="B62" s="113"/>
      <c r="F62" s="142"/>
    </row>
    <row r="63" spans="2:6" x14ac:dyDescent="0.2">
      <c r="B63" s="113"/>
      <c r="F63" s="142"/>
    </row>
    <row r="64" spans="2:6" x14ac:dyDescent="0.2">
      <c r="B64" s="113"/>
      <c r="F64" s="142"/>
    </row>
    <row r="65" spans="2:6" x14ac:dyDescent="0.2">
      <c r="B65" s="113"/>
      <c r="F65" s="142"/>
    </row>
    <row r="66" spans="2:6" x14ac:dyDescent="0.2">
      <c r="B66" s="113"/>
      <c r="F66" s="142"/>
    </row>
    <row r="67" spans="2:6" x14ac:dyDescent="0.2">
      <c r="B67" s="113"/>
      <c r="F67" s="142"/>
    </row>
    <row r="68" spans="2:6" x14ac:dyDescent="0.2">
      <c r="B68" s="113"/>
      <c r="F68" s="142"/>
    </row>
    <row r="69" spans="2:6" x14ac:dyDescent="0.2">
      <c r="B69" s="113"/>
      <c r="F69" s="142"/>
    </row>
    <row r="70" spans="2:6" x14ac:dyDescent="0.2">
      <c r="B70" s="113"/>
      <c r="F70" s="142"/>
    </row>
    <row r="71" spans="2:6" x14ac:dyDescent="0.2">
      <c r="B71" s="113"/>
      <c r="F71" s="142"/>
    </row>
    <row r="72" spans="2:6" x14ac:dyDescent="0.2">
      <c r="B72" s="113"/>
      <c r="F72" s="142"/>
    </row>
    <row r="73" spans="2:6" x14ac:dyDescent="0.2">
      <c r="B73" s="113"/>
      <c r="F73" s="142"/>
    </row>
    <row r="74" spans="2:6" x14ac:dyDescent="0.2">
      <c r="B74" s="113"/>
      <c r="F74" s="142"/>
    </row>
    <row r="75" spans="2:6" x14ac:dyDescent="0.2">
      <c r="B75" s="113"/>
      <c r="F75" s="142"/>
    </row>
    <row r="76" spans="2:6" x14ac:dyDescent="0.2">
      <c r="B76" s="113"/>
      <c r="F76" s="142"/>
    </row>
    <row r="77" spans="2:6" x14ac:dyDescent="0.2">
      <c r="B77" s="113"/>
      <c r="F77" s="142"/>
    </row>
    <row r="78" spans="2:6" x14ac:dyDescent="0.2">
      <c r="B78" s="113"/>
      <c r="F78" s="142"/>
    </row>
    <row r="79" spans="2:6" x14ac:dyDescent="0.2">
      <c r="B79" s="113"/>
      <c r="F79" s="142"/>
    </row>
    <row r="80" spans="2:6" x14ac:dyDescent="0.2">
      <c r="B80" s="113"/>
      <c r="F80" s="142"/>
    </row>
    <row r="81" spans="2:6" x14ac:dyDescent="0.2">
      <c r="B81" s="113"/>
      <c r="F81" s="142"/>
    </row>
    <row r="82" spans="2:6" x14ac:dyDescent="0.2">
      <c r="B82" s="113"/>
      <c r="F82" s="142"/>
    </row>
    <row r="83" spans="2:6" x14ac:dyDescent="0.2">
      <c r="B83" s="113"/>
      <c r="F83" s="142"/>
    </row>
    <row r="84" spans="2:6" x14ac:dyDescent="0.2">
      <c r="B84" s="113"/>
      <c r="F84" s="142"/>
    </row>
    <row r="85" spans="2:6" x14ac:dyDescent="0.2">
      <c r="B85" s="113"/>
      <c r="F85" s="142"/>
    </row>
    <row r="86" spans="2:6" x14ac:dyDescent="0.2">
      <c r="B86" s="113"/>
    </row>
    <row r="87" spans="2:6" x14ac:dyDescent="0.2">
      <c r="B87" s="113"/>
      <c r="F87" s="142"/>
    </row>
    <row r="88" spans="2:6" x14ac:dyDescent="0.2">
      <c r="B88" s="113"/>
      <c r="F88" s="142"/>
    </row>
    <row r="89" spans="2:6" x14ac:dyDescent="0.2">
      <c r="B89" s="113"/>
      <c r="F89" s="142"/>
    </row>
    <row r="90" spans="2:6" x14ac:dyDescent="0.2">
      <c r="B90" s="113"/>
      <c r="F90" s="142"/>
    </row>
    <row r="91" spans="2:6" x14ac:dyDescent="0.2">
      <c r="B91" s="113"/>
      <c r="F91" s="142"/>
    </row>
    <row r="92" spans="2:6" x14ac:dyDescent="0.2">
      <c r="B92" s="113"/>
      <c r="F92" s="142"/>
    </row>
    <row r="93" spans="2:6" x14ac:dyDescent="0.2">
      <c r="B93" s="113"/>
      <c r="F93" s="142"/>
    </row>
    <row r="94" spans="2:6" x14ac:dyDescent="0.2">
      <c r="B94" s="113"/>
      <c r="F94" s="142"/>
    </row>
    <row r="95" spans="2:6" x14ac:dyDescent="0.2">
      <c r="B95" s="113"/>
      <c r="F95" s="142"/>
    </row>
    <row r="96" spans="2:6" x14ac:dyDescent="0.2">
      <c r="B96" s="113"/>
      <c r="F96" s="142"/>
    </row>
    <row r="97" spans="2:6" x14ac:dyDescent="0.2">
      <c r="B97" s="113"/>
      <c r="F97" s="142"/>
    </row>
    <row r="98" spans="2:6" x14ac:dyDescent="0.2">
      <c r="B98" s="113"/>
      <c r="F98" s="142"/>
    </row>
    <row r="99" spans="2:6" x14ac:dyDescent="0.2">
      <c r="B99" s="113"/>
      <c r="F99" s="142"/>
    </row>
    <row r="100" spans="2:6" x14ac:dyDescent="0.2">
      <c r="B100" s="113"/>
      <c r="F100" s="142"/>
    </row>
    <row r="101" spans="2:6" x14ac:dyDescent="0.2">
      <c r="B101" s="113"/>
      <c r="F101" s="142"/>
    </row>
    <row r="102" spans="2:6" x14ac:dyDescent="0.2">
      <c r="B102" s="113"/>
      <c r="F102" s="142"/>
    </row>
    <row r="103" spans="2:6" x14ac:dyDescent="0.2">
      <c r="B103" s="113"/>
      <c r="F103" s="142"/>
    </row>
    <row r="104" spans="2:6" x14ac:dyDescent="0.2">
      <c r="B104" s="113"/>
      <c r="F104" s="142"/>
    </row>
    <row r="105" spans="2:6" x14ac:dyDescent="0.2">
      <c r="B105" s="113"/>
      <c r="F105" s="142"/>
    </row>
    <row r="106" spans="2:6" x14ac:dyDescent="0.2">
      <c r="B106" s="113"/>
      <c r="F106" s="142"/>
    </row>
    <row r="107" spans="2:6" x14ac:dyDescent="0.2">
      <c r="B107" s="113"/>
      <c r="F107" s="142"/>
    </row>
    <row r="108" spans="2:6" x14ac:dyDescent="0.2">
      <c r="B108" s="113"/>
      <c r="F108" s="142"/>
    </row>
    <row r="109" spans="2:6" x14ac:dyDescent="0.2">
      <c r="B109" s="113"/>
      <c r="F109" s="142"/>
    </row>
    <row r="110" spans="2:6" x14ac:dyDescent="0.2">
      <c r="B110" s="113"/>
      <c r="F110" s="142"/>
    </row>
    <row r="111" spans="2:6" x14ac:dyDescent="0.2">
      <c r="B111" s="113"/>
      <c r="F111" s="142"/>
    </row>
    <row r="112" spans="2:6" x14ac:dyDescent="0.2">
      <c r="B112" s="113"/>
      <c r="F112" s="142"/>
    </row>
    <row r="113" spans="2:6" x14ac:dyDescent="0.2">
      <c r="B113" s="113"/>
      <c r="F113" s="142"/>
    </row>
    <row r="114" spans="2:6" x14ac:dyDescent="0.2">
      <c r="B114" s="113"/>
      <c r="F114" s="142"/>
    </row>
    <row r="115" spans="2:6" x14ac:dyDescent="0.2">
      <c r="B115" s="113"/>
      <c r="F115" s="142"/>
    </row>
    <row r="116" spans="2:6" x14ac:dyDescent="0.2">
      <c r="B116" s="113"/>
      <c r="F116" s="142"/>
    </row>
    <row r="117" spans="2:6" x14ac:dyDescent="0.2">
      <c r="B117" s="113"/>
      <c r="F117" s="142"/>
    </row>
    <row r="118" spans="2:6" x14ac:dyDescent="0.2">
      <c r="B118" s="113"/>
      <c r="F118" s="142"/>
    </row>
    <row r="119" spans="2:6" x14ac:dyDescent="0.2">
      <c r="B119" s="113"/>
      <c r="F119" s="142"/>
    </row>
    <row r="120" spans="2:6" x14ac:dyDescent="0.2">
      <c r="B120" s="113"/>
      <c r="F120" s="142"/>
    </row>
    <row r="121" spans="2:6" x14ac:dyDescent="0.2">
      <c r="B121" s="113"/>
      <c r="F121" s="142"/>
    </row>
    <row r="122" spans="2:6" x14ac:dyDescent="0.2">
      <c r="B122" s="113"/>
      <c r="F122" s="142"/>
    </row>
    <row r="123" spans="2:6" x14ac:dyDescent="0.2">
      <c r="B123" s="113"/>
      <c r="F123" s="142"/>
    </row>
    <row r="124" spans="2:6" x14ac:dyDescent="0.2">
      <c r="B124" s="113"/>
      <c r="F124" s="142"/>
    </row>
    <row r="125" spans="2:6" x14ac:dyDescent="0.2">
      <c r="B125" s="113"/>
      <c r="F125" s="142"/>
    </row>
    <row r="126" spans="2:6" x14ac:dyDescent="0.2">
      <c r="B126" s="113"/>
      <c r="F126" s="142"/>
    </row>
    <row r="127" spans="2:6" x14ac:dyDescent="0.2">
      <c r="B127" s="113"/>
      <c r="F127" s="142"/>
    </row>
    <row r="128" spans="2:6" x14ac:dyDescent="0.2">
      <c r="B128" s="113"/>
      <c r="F128" s="142"/>
    </row>
    <row r="129" spans="2:6" x14ac:dyDescent="0.2">
      <c r="B129" s="113"/>
      <c r="F129" s="142"/>
    </row>
    <row r="130" spans="2:6" x14ac:dyDescent="0.2">
      <c r="B130" s="113"/>
      <c r="F130" s="142"/>
    </row>
    <row r="131" spans="2:6" x14ac:dyDescent="0.2">
      <c r="B131" s="113"/>
      <c r="F131" s="142"/>
    </row>
    <row r="132" spans="2:6" x14ac:dyDescent="0.2">
      <c r="D132" s="53"/>
    </row>
    <row r="133" spans="2:6" x14ac:dyDescent="0.2">
      <c r="D133" s="53"/>
    </row>
    <row r="134" spans="2:6" x14ac:dyDescent="0.2">
      <c r="D134" s="53"/>
    </row>
    <row r="135" spans="2:6" x14ac:dyDescent="0.2">
      <c r="D135" s="53"/>
    </row>
    <row r="137" spans="2:6" x14ac:dyDescent="0.2">
      <c r="D137" s="53"/>
    </row>
    <row r="138" spans="2:6" x14ac:dyDescent="0.2">
      <c r="D138" s="53"/>
      <c r="E138" s="53"/>
    </row>
    <row r="139" spans="2:6" x14ac:dyDescent="0.2">
      <c r="D139" s="53"/>
      <c r="E139" s="53"/>
    </row>
    <row r="140" spans="2:6" x14ac:dyDescent="0.2">
      <c r="D140" s="53"/>
      <c r="E140" s="53"/>
    </row>
    <row r="141" spans="2:6" x14ac:dyDescent="0.2">
      <c r="D141" s="53"/>
      <c r="E141" s="53"/>
    </row>
    <row r="142" spans="2:6" x14ac:dyDescent="0.2">
      <c r="D142" s="53"/>
      <c r="E142" s="53"/>
    </row>
    <row r="143" spans="2:6" x14ac:dyDescent="0.2">
      <c r="D143" s="53"/>
      <c r="E143" s="53"/>
    </row>
    <row r="144" spans="2:6" x14ac:dyDescent="0.2">
      <c r="D144" s="54"/>
      <c r="E144" s="54"/>
      <c r="F144" s="142"/>
    </row>
    <row r="145" spans="4:6" x14ac:dyDescent="0.2">
      <c r="D145" s="54"/>
      <c r="E145" s="54"/>
      <c r="F145" s="142"/>
    </row>
    <row r="146" spans="4:6" x14ac:dyDescent="0.2">
      <c r="D146" s="54"/>
      <c r="E146" s="55"/>
      <c r="F146" s="142"/>
    </row>
    <row r="147" spans="4:6" x14ac:dyDescent="0.2">
      <c r="D147" s="54"/>
      <c r="E147" s="55"/>
      <c r="F147" s="142"/>
    </row>
    <row r="148" spans="4:6" x14ac:dyDescent="0.2">
      <c r="D148" s="54"/>
      <c r="E148" s="55"/>
      <c r="F148" s="142"/>
    </row>
    <row r="149" spans="4:6" x14ac:dyDescent="0.2">
      <c r="D149" s="54"/>
      <c r="E149" s="55"/>
      <c r="F149" s="142"/>
    </row>
    <row r="150" spans="4:6" x14ac:dyDescent="0.2">
      <c r="D150" s="55"/>
      <c r="E150" s="54"/>
      <c r="F150" s="142"/>
    </row>
    <row r="151" spans="4:6" x14ac:dyDescent="0.2">
      <c r="D151" s="55"/>
      <c r="E151" s="54"/>
      <c r="F151" s="142"/>
    </row>
    <row r="152" spans="4:6" x14ac:dyDescent="0.2">
      <c r="D152" s="54"/>
      <c r="E152" s="55"/>
    </row>
    <row r="153" spans="4:6" x14ac:dyDescent="0.2">
      <c r="D153" s="55"/>
      <c r="E153" s="54"/>
      <c r="F153" s="142"/>
    </row>
    <row r="154" spans="4:6" x14ac:dyDescent="0.2">
      <c r="D154" s="55"/>
      <c r="E154" s="54"/>
    </row>
    <row r="155" spans="4:6" x14ac:dyDescent="0.2">
      <c r="D155" s="54"/>
      <c r="E155" s="55"/>
    </row>
    <row r="156" spans="4:6" x14ac:dyDescent="0.2">
      <c r="D156" s="54"/>
      <c r="E156" s="55"/>
    </row>
    <row r="157" spans="4:6" x14ac:dyDescent="0.2">
      <c r="D157" s="54"/>
      <c r="E157" s="54"/>
    </row>
    <row r="158" spans="4:6" x14ac:dyDescent="0.2">
      <c r="D158" s="54"/>
      <c r="E158" s="55"/>
      <c r="F158" s="142"/>
    </row>
    <row r="159" spans="4:6" x14ac:dyDescent="0.2">
      <c r="D159" s="54"/>
      <c r="E159" s="55"/>
    </row>
    <row r="160" spans="4:6" x14ac:dyDescent="0.2">
      <c r="D160" s="54"/>
      <c r="E160" s="54"/>
      <c r="F160" s="142"/>
    </row>
    <row r="161" spans="4:6" x14ac:dyDescent="0.2">
      <c r="D161" s="55"/>
      <c r="E161" s="54"/>
    </row>
    <row r="162" spans="4:6" x14ac:dyDescent="0.2">
      <c r="D162" s="54"/>
      <c r="E162" s="55"/>
      <c r="F162" s="142"/>
    </row>
    <row r="163" spans="4:6" x14ac:dyDescent="0.2">
      <c r="D163" s="54"/>
      <c r="E163" s="55"/>
    </row>
    <row r="164" spans="4:6" x14ac:dyDescent="0.2">
      <c r="D164" s="55"/>
      <c r="E164" s="54"/>
    </row>
    <row r="165" spans="4:6" x14ac:dyDescent="0.2">
      <c r="D165" s="55"/>
      <c r="E165" s="54"/>
    </row>
    <row r="166" spans="4:6" x14ac:dyDescent="0.2">
      <c r="D166" s="54"/>
      <c r="E166" s="55"/>
    </row>
    <row r="167" spans="4:6" x14ac:dyDescent="0.2">
      <c r="D167" s="55"/>
      <c r="E167" s="54"/>
    </row>
    <row r="168" spans="4:6" x14ac:dyDescent="0.2">
      <c r="D168" s="55"/>
      <c r="E168" s="54"/>
    </row>
    <row r="169" spans="4:6" x14ac:dyDescent="0.2">
      <c r="D169" s="54"/>
      <c r="E169" s="55"/>
      <c r="F169" s="142"/>
    </row>
    <row r="170" spans="4:6" x14ac:dyDescent="0.2">
      <c r="D170" s="54"/>
      <c r="E170" s="55"/>
      <c r="F170" s="142"/>
    </row>
    <row r="171" spans="4:6" x14ac:dyDescent="0.2">
      <c r="D171" s="54"/>
      <c r="E171" s="55"/>
    </row>
    <row r="172" spans="4:6" x14ac:dyDescent="0.2">
      <c r="D172" s="55"/>
      <c r="E172" s="54"/>
    </row>
    <row r="173" spans="4:6" x14ac:dyDescent="0.2">
      <c r="D173" s="54"/>
      <c r="E173" s="54"/>
    </row>
    <row r="174" spans="4:6" x14ac:dyDescent="0.2">
      <c r="D174" s="54"/>
      <c r="E174" s="54"/>
    </row>
    <row r="175" spans="4:6" x14ac:dyDescent="0.2">
      <c r="D175" s="54"/>
      <c r="E175" s="54"/>
    </row>
    <row r="176" spans="4:6" x14ac:dyDescent="0.2">
      <c r="D176" s="54"/>
      <c r="E176" s="55"/>
    </row>
    <row r="177" spans="4:6" x14ac:dyDescent="0.2">
      <c r="D177" s="54"/>
      <c r="E177" s="54"/>
    </row>
    <row r="178" spans="4:6" x14ac:dyDescent="0.2">
      <c r="D178" s="54"/>
      <c r="E178" s="54"/>
    </row>
    <row r="179" spans="4:6" x14ac:dyDescent="0.2">
      <c r="D179" s="54"/>
      <c r="E179" s="54"/>
    </row>
    <row r="180" spans="4:6" x14ac:dyDescent="0.2">
      <c r="D180" s="54"/>
      <c r="E180" s="54"/>
    </row>
    <row r="181" spans="4:6" x14ac:dyDescent="0.2">
      <c r="D181" s="54"/>
      <c r="E181" s="54"/>
    </row>
    <row r="182" spans="4:6" x14ac:dyDescent="0.2">
      <c r="D182" s="54"/>
      <c r="E182" s="54"/>
    </row>
    <row r="186" spans="4:6" x14ac:dyDescent="0.2">
      <c r="E186" s="54"/>
    </row>
    <row r="187" spans="4:6" x14ac:dyDescent="0.2">
      <c r="E187" s="54"/>
    </row>
    <row r="188" spans="4:6" x14ac:dyDescent="0.2">
      <c r="D188" s="54"/>
    </row>
    <row r="189" spans="4:6" x14ac:dyDescent="0.2">
      <c r="D189" s="54"/>
    </row>
    <row r="190" spans="4:6" x14ac:dyDescent="0.2">
      <c r="D190" s="55"/>
      <c r="E190" s="54"/>
    </row>
    <row r="191" spans="4:6" x14ac:dyDescent="0.2">
      <c r="D191" s="54"/>
      <c r="E191" s="55"/>
    </row>
    <row r="192" spans="4:6" x14ac:dyDescent="0.2">
      <c r="D192" s="55"/>
      <c r="E192" s="54"/>
      <c r="F192" s="142"/>
    </row>
    <row r="193" spans="4:5" x14ac:dyDescent="0.2">
      <c r="D193" s="55"/>
      <c r="E193" s="54"/>
    </row>
    <row r="194" spans="4:5" x14ac:dyDescent="0.2">
      <c r="D194" s="54"/>
      <c r="E194" s="55"/>
    </row>
    <row r="195" spans="4:5" x14ac:dyDescent="0.2">
      <c r="D195" s="55"/>
      <c r="E195" s="54"/>
    </row>
    <row r="196" spans="4:5" x14ac:dyDescent="0.2">
      <c r="D196" s="55"/>
      <c r="E196" s="54"/>
    </row>
    <row r="209" spans="6:6" x14ac:dyDescent="0.2">
      <c r="F209" s="142"/>
    </row>
    <row r="210" spans="6:6" x14ac:dyDescent="0.2">
      <c r="F210" s="142"/>
    </row>
    <row r="211" spans="6:6" x14ac:dyDescent="0.2">
      <c r="F211" s="142"/>
    </row>
    <row r="212" spans="6:6" x14ac:dyDescent="0.2">
      <c r="F212" s="142"/>
    </row>
    <row r="213" spans="6:6" x14ac:dyDescent="0.2">
      <c r="F213" s="142"/>
    </row>
    <row r="214" spans="6:6" x14ac:dyDescent="0.2">
      <c r="F214" s="142"/>
    </row>
    <row r="215" spans="6:6" x14ac:dyDescent="0.2">
      <c r="F215" s="142"/>
    </row>
    <row r="216" spans="6:6" x14ac:dyDescent="0.2">
      <c r="F216" s="142"/>
    </row>
    <row r="243" spans="1:13" s="12" customFormat="1" x14ac:dyDescent="0.2">
      <c r="A243" s="113"/>
      <c r="B243" s="114"/>
      <c r="C243" s="113"/>
      <c r="D243" s="52"/>
      <c r="E243" s="52"/>
      <c r="F243" s="144"/>
      <c r="G243" s="143"/>
      <c r="H243" s="143"/>
      <c r="I243" s="51"/>
      <c r="J243" s="51"/>
      <c r="K243" s="51"/>
      <c r="L243" s="51"/>
      <c r="M243" s="51"/>
    </row>
    <row r="244" spans="1:13" s="12" customFormat="1" x14ac:dyDescent="0.2">
      <c r="A244" s="113"/>
      <c r="B244" s="114"/>
      <c r="C244" s="113"/>
      <c r="D244" s="52"/>
      <c r="E244" s="52"/>
      <c r="F244" s="144"/>
      <c r="G244" s="143"/>
      <c r="H244" s="143"/>
      <c r="I244" s="51"/>
      <c r="J244" s="51"/>
      <c r="K244" s="51"/>
      <c r="L244" s="51"/>
      <c r="M244" s="51"/>
    </row>
    <row r="245" spans="1:13" s="12" customFormat="1" x14ac:dyDescent="0.2">
      <c r="A245" s="113"/>
      <c r="B245" s="114"/>
      <c r="C245" s="113"/>
      <c r="D245" s="52"/>
      <c r="E245" s="52"/>
      <c r="F245" s="144"/>
      <c r="G245" s="143"/>
      <c r="H245" s="143"/>
      <c r="I245" s="51"/>
      <c r="J245" s="51"/>
      <c r="K245" s="51"/>
      <c r="L245" s="51"/>
      <c r="M245" s="51"/>
    </row>
    <row r="246" spans="1:13" s="12" customFormat="1" x14ac:dyDescent="0.2">
      <c r="A246" s="113"/>
      <c r="B246" s="114"/>
      <c r="C246" s="113"/>
      <c r="D246" s="52"/>
      <c r="E246" s="52"/>
      <c r="F246" s="144"/>
      <c r="G246" s="143"/>
      <c r="H246" s="143"/>
      <c r="I246" s="51"/>
      <c r="J246" s="51"/>
      <c r="K246" s="51"/>
      <c r="L246" s="51"/>
      <c r="M246" s="51"/>
    </row>
    <row r="247" spans="1:13" s="12" customFormat="1" x14ac:dyDescent="0.2">
      <c r="A247" s="113"/>
      <c r="B247" s="114"/>
      <c r="C247" s="113"/>
      <c r="D247" s="52"/>
      <c r="E247" s="52"/>
      <c r="F247" s="144"/>
      <c r="G247" s="143"/>
      <c r="H247" s="143"/>
      <c r="I247" s="51"/>
      <c r="J247" s="51"/>
      <c r="K247" s="51"/>
      <c r="L247" s="51"/>
      <c r="M247" s="51"/>
    </row>
    <row r="248" spans="1:13" s="12" customFormat="1" x14ac:dyDescent="0.2">
      <c r="A248" s="113"/>
      <c r="B248" s="114"/>
      <c r="C248" s="113"/>
      <c r="D248" s="52"/>
      <c r="E248" s="52"/>
      <c r="F248" s="144"/>
      <c r="G248" s="143"/>
      <c r="H248" s="143"/>
      <c r="I248" s="51"/>
      <c r="J248" s="51"/>
      <c r="K248" s="51"/>
      <c r="L248" s="51"/>
      <c r="M248" s="51"/>
    </row>
    <row r="249" spans="1:13" s="12" customFormat="1" x14ac:dyDescent="0.2">
      <c r="A249" s="113"/>
      <c r="B249" s="114"/>
      <c r="C249" s="113"/>
      <c r="D249" s="52"/>
      <c r="E249" s="52"/>
      <c r="F249" s="144"/>
      <c r="G249" s="143"/>
      <c r="H249" s="143"/>
      <c r="I249" s="51"/>
      <c r="J249" s="51"/>
      <c r="K249" s="51"/>
      <c r="L249" s="51"/>
      <c r="M249" s="51"/>
    </row>
    <row r="250" spans="1:13" s="12" customFormat="1" x14ac:dyDescent="0.2">
      <c r="A250" s="113"/>
      <c r="B250" s="114"/>
      <c r="C250" s="113"/>
      <c r="D250" s="52"/>
      <c r="E250" s="52"/>
      <c r="F250" s="144"/>
      <c r="G250" s="143"/>
      <c r="H250" s="143"/>
      <c r="I250" s="51"/>
      <c r="J250" s="51"/>
      <c r="K250" s="51"/>
      <c r="L250" s="51"/>
      <c r="M250" s="51"/>
    </row>
    <row r="251" spans="1:13" s="12" customFormat="1" x14ac:dyDescent="0.2">
      <c r="A251" s="113"/>
      <c r="B251" s="114"/>
      <c r="C251" s="113"/>
      <c r="D251" s="52"/>
      <c r="E251" s="52"/>
      <c r="F251" s="144"/>
      <c r="G251" s="143"/>
      <c r="H251" s="143"/>
      <c r="I251" s="51"/>
      <c r="J251" s="51"/>
      <c r="K251" s="51"/>
      <c r="L251" s="51"/>
      <c r="M251" s="51"/>
    </row>
    <row r="252" spans="1:13" s="12" customFormat="1" x14ac:dyDescent="0.2">
      <c r="A252" s="113"/>
      <c r="B252" s="114"/>
      <c r="C252" s="113"/>
      <c r="D252" s="52"/>
      <c r="E252" s="52"/>
      <c r="F252" s="144"/>
      <c r="G252" s="143"/>
      <c r="H252" s="143"/>
      <c r="I252" s="51"/>
      <c r="J252" s="51"/>
      <c r="K252" s="51"/>
      <c r="L252" s="51"/>
      <c r="M252" s="51"/>
    </row>
    <row r="253" spans="1:13" s="12" customFormat="1" x14ac:dyDescent="0.2">
      <c r="A253" s="113"/>
      <c r="B253" s="114"/>
      <c r="C253" s="113"/>
      <c r="D253" s="52"/>
      <c r="E253" s="52"/>
      <c r="F253" s="144"/>
      <c r="G253" s="143"/>
      <c r="H253" s="143"/>
      <c r="I253" s="51"/>
      <c r="J253" s="51"/>
      <c r="K253" s="51"/>
      <c r="L253" s="51"/>
      <c r="M253" s="51"/>
    </row>
    <row r="254" spans="1:13" s="12" customFormat="1" x14ac:dyDescent="0.2">
      <c r="A254" s="113"/>
      <c r="B254" s="114"/>
      <c r="C254" s="113"/>
      <c r="D254" s="52"/>
      <c r="E254" s="52"/>
      <c r="F254" s="144"/>
      <c r="G254" s="143"/>
      <c r="H254" s="143"/>
      <c r="I254" s="51"/>
      <c r="J254" s="51"/>
      <c r="K254" s="51"/>
      <c r="L254" s="51"/>
      <c r="M254" s="51"/>
    </row>
    <row r="255" spans="1:13" s="12" customFormat="1" x14ac:dyDescent="0.2">
      <c r="A255" s="113"/>
      <c r="B255" s="114"/>
      <c r="C255" s="113"/>
      <c r="D255" s="52"/>
      <c r="E255" s="52"/>
      <c r="F255" s="144"/>
      <c r="G255" s="143"/>
      <c r="H255" s="143"/>
      <c r="I255" s="51"/>
      <c r="J255" s="51"/>
      <c r="K255" s="51"/>
      <c r="L255" s="51"/>
      <c r="M255" s="51"/>
    </row>
    <row r="256" spans="1:13" s="12" customFormat="1" x14ac:dyDescent="0.2">
      <c r="A256" s="113"/>
      <c r="B256" s="114"/>
      <c r="C256" s="113"/>
      <c r="D256" s="52"/>
      <c r="E256" s="52"/>
      <c r="F256" s="144"/>
      <c r="G256" s="143"/>
      <c r="H256" s="143"/>
      <c r="I256" s="51"/>
      <c r="J256" s="51"/>
      <c r="K256" s="51"/>
      <c r="L256" s="51"/>
      <c r="M256" s="51"/>
    </row>
    <row r="257" spans="1:13" s="12" customFormat="1" x14ac:dyDescent="0.2">
      <c r="A257" s="113"/>
      <c r="B257" s="114"/>
      <c r="C257" s="113"/>
      <c r="D257" s="52"/>
      <c r="E257" s="52"/>
      <c r="F257" s="144"/>
      <c r="G257" s="143"/>
      <c r="H257" s="143"/>
      <c r="I257" s="51"/>
      <c r="J257" s="51"/>
      <c r="K257" s="51"/>
      <c r="L257" s="51"/>
      <c r="M257" s="51"/>
    </row>
    <row r="258" spans="1:13" s="12" customFormat="1" x14ac:dyDescent="0.2">
      <c r="A258" s="113"/>
      <c r="B258" s="114"/>
      <c r="C258" s="113"/>
      <c r="D258" s="52"/>
      <c r="E258" s="52"/>
      <c r="F258" s="144"/>
      <c r="G258" s="143"/>
      <c r="H258" s="143"/>
      <c r="I258" s="51"/>
      <c r="J258" s="51"/>
      <c r="K258" s="51"/>
      <c r="L258" s="51"/>
      <c r="M258" s="51"/>
    </row>
    <row r="259" spans="1:13" s="12" customFormat="1" x14ac:dyDescent="0.2">
      <c r="A259" s="113"/>
      <c r="B259" s="114"/>
      <c r="C259" s="113"/>
      <c r="D259" s="52"/>
      <c r="E259" s="52"/>
      <c r="F259" s="144"/>
      <c r="G259" s="143"/>
      <c r="H259" s="143"/>
      <c r="I259" s="51"/>
      <c r="J259" s="51"/>
      <c r="K259" s="51"/>
      <c r="L259" s="51"/>
      <c r="M259" s="51"/>
    </row>
    <row r="260" spans="1:13" s="12" customFormat="1" x14ac:dyDescent="0.2">
      <c r="A260" s="113"/>
      <c r="B260" s="114"/>
      <c r="C260" s="113"/>
      <c r="D260" s="52"/>
      <c r="E260" s="52"/>
      <c r="F260" s="144"/>
      <c r="G260" s="143"/>
      <c r="H260" s="143"/>
      <c r="I260" s="51"/>
      <c r="J260" s="51"/>
      <c r="K260" s="51"/>
      <c r="L260" s="51"/>
      <c r="M260" s="51"/>
    </row>
    <row r="261" spans="1:13" s="12" customFormat="1" x14ac:dyDescent="0.2">
      <c r="A261" s="113"/>
      <c r="B261" s="114"/>
      <c r="C261" s="113"/>
      <c r="D261" s="52"/>
      <c r="E261" s="52"/>
      <c r="F261" s="144"/>
      <c r="G261" s="143"/>
      <c r="H261" s="143"/>
      <c r="I261" s="51"/>
      <c r="J261" s="51"/>
      <c r="K261" s="51"/>
      <c r="L261" s="51"/>
      <c r="M261" s="51"/>
    </row>
    <row r="262" spans="1:13" s="12" customFormat="1" x14ac:dyDescent="0.2">
      <c r="A262" s="113"/>
      <c r="B262" s="114"/>
      <c r="C262" s="113"/>
      <c r="D262" s="52"/>
      <c r="E262" s="52"/>
      <c r="F262" s="144"/>
      <c r="G262" s="143"/>
      <c r="H262" s="143"/>
      <c r="I262" s="51"/>
      <c r="J262" s="51"/>
      <c r="K262" s="51"/>
      <c r="L262" s="51"/>
      <c r="M262" s="51"/>
    </row>
    <row r="263" spans="1:13" s="12" customFormat="1" x14ac:dyDescent="0.2">
      <c r="A263" s="113"/>
      <c r="B263" s="114"/>
      <c r="C263" s="113"/>
      <c r="D263" s="52"/>
      <c r="E263" s="52"/>
      <c r="F263" s="144"/>
      <c r="G263" s="143"/>
      <c r="H263" s="143"/>
      <c r="I263" s="51"/>
      <c r="J263" s="51"/>
      <c r="K263" s="51"/>
      <c r="L263" s="51"/>
      <c r="M263" s="51"/>
    </row>
    <row r="264" spans="1:13" s="12" customFormat="1" x14ac:dyDescent="0.2">
      <c r="A264" s="113"/>
      <c r="B264" s="114"/>
      <c r="C264" s="113"/>
      <c r="D264" s="52"/>
      <c r="E264" s="52"/>
      <c r="F264" s="144"/>
      <c r="G264" s="143"/>
      <c r="H264" s="143"/>
      <c r="I264" s="51"/>
      <c r="J264" s="51"/>
      <c r="K264" s="51"/>
      <c r="L264" s="51"/>
      <c r="M264" s="51"/>
    </row>
    <row r="265" spans="1:13" s="12" customFormat="1" x14ac:dyDescent="0.2">
      <c r="A265" s="113"/>
      <c r="B265" s="114"/>
      <c r="C265" s="113"/>
      <c r="D265" s="52"/>
      <c r="E265" s="52"/>
      <c r="F265" s="144"/>
      <c r="G265" s="143"/>
      <c r="H265" s="143"/>
      <c r="I265" s="51"/>
      <c r="J265" s="51"/>
      <c r="K265" s="51"/>
      <c r="L265" s="51"/>
      <c r="M265" s="51"/>
    </row>
    <row r="266" spans="1:13" s="12" customFormat="1" x14ac:dyDescent="0.2">
      <c r="A266" s="113"/>
      <c r="B266" s="114"/>
      <c r="C266" s="113"/>
      <c r="D266" s="52"/>
      <c r="E266" s="52"/>
      <c r="F266" s="144"/>
      <c r="G266" s="143"/>
      <c r="H266" s="143"/>
      <c r="I266" s="51"/>
      <c r="J266" s="51"/>
      <c r="K266" s="51"/>
      <c r="L266" s="51"/>
      <c r="M266" s="51"/>
    </row>
    <row r="267" spans="1:13" s="12" customFormat="1" x14ac:dyDescent="0.2">
      <c r="A267" s="113"/>
      <c r="B267" s="114"/>
      <c r="C267" s="113"/>
      <c r="D267" s="52"/>
      <c r="E267" s="52"/>
      <c r="F267" s="144"/>
      <c r="G267" s="143"/>
      <c r="H267" s="143"/>
      <c r="I267" s="51"/>
      <c r="J267" s="51"/>
      <c r="K267" s="51"/>
      <c r="L267" s="51"/>
      <c r="M267" s="51"/>
    </row>
    <row r="268" spans="1:13" s="12" customFormat="1" x14ac:dyDescent="0.2">
      <c r="A268" s="113"/>
      <c r="B268" s="114"/>
      <c r="C268" s="113"/>
      <c r="D268" s="52"/>
      <c r="E268" s="52"/>
      <c r="F268" s="144"/>
      <c r="G268" s="143"/>
      <c r="H268" s="143"/>
      <c r="I268" s="51"/>
      <c r="J268" s="51"/>
      <c r="K268" s="51"/>
      <c r="L268" s="51"/>
      <c r="M268" s="51"/>
    </row>
    <row r="269" spans="1:13" s="12" customFormat="1" x14ac:dyDescent="0.2">
      <c r="A269" s="113"/>
      <c r="B269" s="114"/>
      <c r="C269" s="113"/>
      <c r="D269" s="52"/>
      <c r="E269" s="52"/>
      <c r="F269" s="144"/>
      <c r="G269" s="143"/>
      <c r="H269" s="143"/>
      <c r="I269" s="51"/>
      <c r="J269" s="51"/>
      <c r="K269" s="51"/>
      <c r="L269" s="51"/>
      <c r="M269" s="51"/>
    </row>
    <row r="270" spans="1:13" s="12" customFormat="1" x14ac:dyDescent="0.2">
      <c r="A270" s="113"/>
      <c r="B270" s="114"/>
      <c r="C270" s="113"/>
      <c r="D270" s="52"/>
      <c r="E270" s="52"/>
      <c r="F270" s="144"/>
      <c r="G270" s="143"/>
      <c r="H270" s="143"/>
      <c r="I270" s="51"/>
      <c r="J270" s="51"/>
      <c r="K270" s="51"/>
      <c r="L270" s="51"/>
      <c r="M270" s="51"/>
    </row>
    <row r="271" spans="1:13" s="12" customFormat="1" x14ac:dyDescent="0.2">
      <c r="A271" s="113"/>
      <c r="B271" s="114"/>
      <c r="C271" s="113"/>
      <c r="D271" s="52"/>
      <c r="E271" s="52"/>
      <c r="F271" s="144"/>
      <c r="G271" s="143"/>
      <c r="H271" s="143"/>
      <c r="I271" s="51"/>
      <c r="J271" s="51"/>
      <c r="K271" s="51"/>
      <c r="L271" s="51"/>
      <c r="M271" s="51"/>
    </row>
    <row r="272" spans="1:13" s="12" customFormat="1" x14ac:dyDescent="0.2">
      <c r="A272" s="113"/>
      <c r="B272" s="114"/>
      <c r="C272" s="113"/>
      <c r="D272" s="52"/>
      <c r="E272" s="52"/>
      <c r="F272" s="144"/>
      <c r="G272" s="143"/>
      <c r="H272" s="143"/>
      <c r="I272" s="51"/>
      <c r="J272" s="51"/>
      <c r="K272" s="51"/>
      <c r="L272" s="51"/>
      <c r="M272" s="51"/>
    </row>
    <row r="273" spans="1:13" s="12" customFormat="1" x14ac:dyDescent="0.2">
      <c r="A273" s="113"/>
      <c r="B273" s="114"/>
      <c r="C273" s="113"/>
      <c r="D273" s="52"/>
      <c r="E273" s="52"/>
      <c r="F273" s="144"/>
      <c r="G273" s="143"/>
      <c r="H273" s="143"/>
      <c r="I273" s="51"/>
      <c r="J273" s="51"/>
      <c r="K273" s="51"/>
      <c r="L273" s="51"/>
      <c r="M273" s="51"/>
    </row>
    <row r="274" spans="1:13" s="12" customFormat="1" x14ac:dyDescent="0.2">
      <c r="A274" s="113"/>
      <c r="B274" s="114"/>
      <c r="C274" s="113"/>
      <c r="D274" s="52"/>
      <c r="E274" s="52"/>
      <c r="F274" s="144"/>
      <c r="G274" s="143"/>
      <c r="H274" s="143"/>
      <c r="I274" s="51"/>
      <c r="J274" s="51"/>
      <c r="K274" s="51"/>
      <c r="L274" s="51"/>
      <c r="M274" s="51"/>
    </row>
    <row r="275" spans="1:13" s="12" customFormat="1" x14ac:dyDescent="0.2">
      <c r="A275" s="113"/>
      <c r="B275" s="114"/>
      <c r="C275" s="113"/>
      <c r="D275" s="52"/>
      <c r="E275" s="52"/>
      <c r="F275" s="144"/>
      <c r="G275" s="143"/>
      <c r="H275" s="143"/>
      <c r="I275" s="51"/>
      <c r="J275" s="51"/>
      <c r="K275" s="51"/>
      <c r="L275" s="51"/>
      <c r="M275" s="51"/>
    </row>
    <row r="276" spans="1:13" s="12" customFormat="1" x14ac:dyDescent="0.2">
      <c r="A276" s="113"/>
      <c r="B276" s="114"/>
      <c r="C276" s="113"/>
      <c r="D276" s="52"/>
      <c r="E276" s="52"/>
      <c r="F276" s="144"/>
      <c r="G276" s="143"/>
      <c r="H276" s="143"/>
      <c r="I276" s="51"/>
      <c r="J276" s="51"/>
      <c r="K276" s="51"/>
      <c r="L276" s="51"/>
      <c r="M276" s="51"/>
    </row>
    <row r="277" spans="1:13" s="12" customFormat="1" x14ac:dyDescent="0.2">
      <c r="A277" s="113"/>
      <c r="B277" s="114"/>
      <c r="C277" s="113"/>
      <c r="D277" s="52"/>
      <c r="E277" s="52"/>
      <c r="F277" s="144"/>
      <c r="G277" s="143"/>
      <c r="H277" s="143"/>
      <c r="I277" s="51"/>
      <c r="J277" s="51"/>
      <c r="K277" s="51"/>
      <c r="L277" s="51"/>
      <c r="M277" s="51"/>
    </row>
    <row r="278" spans="1:13" s="12" customFormat="1" x14ac:dyDescent="0.2">
      <c r="A278" s="113"/>
      <c r="B278" s="114"/>
      <c r="C278" s="113"/>
      <c r="D278" s="52"/>
      <c r="E278" s="52"/>
      <c r="F278" s="144"/>
      <c r="G278" s="143"/>
      <c r="H278" s="143"/>
      <c r="I278" s="51"/>
      <c r="J278" s="51"/>
      <c r="K278" s="51"/>
      <c r="L278" s="51"/>
      <c r="M278" s="51"/>
    </row>
    <row r="279" spans="1:13" s="12" customFormat="1" x14ac:dyDescent="0.2">
      <c r="A279" s="113"/>
      <c r="B279" s="114"/>
      <c r="C279" s="113"/>
      <c r="D279" s="52"/>
      <c r="E279" s="52"/>
      <c r="F279" s="144"/>
      <c r="G279" s="143"/>
      <c r="H279" s="143"/>
      <c r="I279" s="51"/>
      <c r="J279" s="51"/>
      <c r="K279" s="51"/>
      <c r="L279" s="51"/>
      <c r="M279" s="51"/>
    </row>
    <row r="280" spans="1:13" s="12" customFormat="1" x14ac:dyDescent="0.2">
      <c r="A280" s="113"/>
      <c r="B280" s="114"/>
      <c r="C280" s="113"/>
      <c r="D280" s="52"/>
      <c r="E280" s="52"/>
      <c r="F280" s="144"/>
      <c r="G280" s="143"/>
      <c r="H280" s="143"/>
      <c r="I280" s="51"/>
      <c r="J280" s="51"/>
      <c r="K280" s="51"/>
      <c r="L280" s="51"/>
      <c r="M280" s="51"/>
    </row>
    <row r="281" spans="1:13" s="12" customFormat="1" x14ac:dyDescent="0.2">
      <c r="A281" s="113"/>
      <c r="B281" s="114"/>
      <c r="C281" s="113"/>
      <c r="D281" s="52"/>
      <c r="E281" s="52"/>
      <c r="F281" s="144"/>
      <c r="G281" s="143"/>
      <c r="H281" s="143"/>
      <c r="I281" s="51"/>
      <c r="J281" s="51"/>
      <c r="K281" s="51"/>
      <c r="L281" s="51"/>
      <c r="M281" s="51"/>
    </row>
    <row r="282" spans="1:13" s="12" customFormat="1" x14ac:dyDescent="0.2">
      <c r="A282" s="113"/>
      <c r="B282" s="114"/>
      <c r="C282" s="113"/>
      <c r="D282" s="52"/>
      <c r="E282" s="52"/>
      <c r="F282" s="144"/>
      <c r="G282" s="143"/>
      <c r="H282" s="143"/>
      <c r="I282" s="51"/>
      <c r="J282" s="51"/>
      <c r="K282" s="51"/>
      <c r="L282" s="51"/>
      <c r="M282" s="51"/>
    </row>
    <row r="283" spans="1:13" s="12" customFormat="1" x14ac:dyDescent="0.2">
      <c r="A283" s="113"/>
      <c r="B283" s="114"/>
      <c r="C283" s="113"/>
      <c r="D283" s="52"/>
      <c r="E283" s="52"/>
      <c r="F283" s="144"/>
      <c r="G283" s="143"/>
      <c r="H283" s="143"/>
      <c r="I283" s="51"/>
      <c r="J283" s="51"/>
      <c r="K283" s="51"/>
      <c r="L283" s="51"/>
      <c r="M283" s="51"/>
    </row>
    <row r="284" spans="1:13" s="12" customFormat="1" x14ac:dyDescent="0.2">
      <c r="A284" s="113"/>
      <c r="B284" s="114"/>
      <c r="C284" s="113"/>
      <c r="D284" s="52"/>
      <c r="E284" s="52"/>
      <c r="F284" s="144"/>
      <c r="G284" s="143"/>
      <c r="H284" s="143"/>
      <c r="I284" s="51"/>
      <c r="J284" s="51"/>
      <c r="K284" s="51"/>
      <c r="L284" s="51"/>
      <c r="M284" s="51"/>
    </row>
    <row r="285" spans="1:13" s="12" customFormat="1" x14ac:dyDescent="0.2">
      <c r="A285" s="113"/>
      <c r="B285" s="114"/>
      <c r="C285" s="113"/>
      <c r="D285" s="52"/>
      <c r="E285" s="52"/>
      <c r="F285" s="144"/>
      <c r="G285" s="143"/>
      <c r="H285" s="143"/>
      <c r="I285" s="51"/>
      <c r="J285" s="51"/>
      <c r="K285" s="51"/>
      <c r="L285" s="51"/>
      <c r="M285" s="51"/>
    </row>
    <row r="286" spans="1:13" s="12" customFormat="1" x14ac:dyDescent="0.2">
      <c r="A286" s="113"/>
      <c r="B286" s="114"/>
      <c r="C286" s="113"/>
      <c r="D286" s="52"/>
      <c r="E286" s="52"/>
      <c r="F286" s="144"/>
      <c r="G286" s="143"/>
      <c r="H286" s="143"/>
      <c r="I286" s="51"/>
      <c r="J286" s="51"/>
      <c r="K286" s="51"/>
      <c r="L286" s="51"/>
      <c r="M286" s="51"/>
    </row>
    <row r="287" spans="1:13" s="12" customFormat="1" x14ac:dyDescent="0.2">
      <c r="A287" s="113"/>
      <c r="B287" s="114"/>
      <c r="C287" s="113"/>
      <c r="D287" s="52"/>
      <c r="E287" s="52"/>
      <c r="F287" s="144"/>
      <c r="G287" s="143"/>
      <c r="H287" s="143"/>
      <c r="I287" s="51"/>
      <c r="J287" s="51"/>
      <c r="K287" s="51"/>
      <c r="L287" s="51"/>
      <c r="M287" s="51"/>
    </row>
    <row r="288" spans="1:13" s="12" customFormat="1" x14ac:dyDescent="0.2">
      <c r="A288" s="113"/>
      <c r="B288" s="114"/>
      <c r="C288" s="113"/>
      <c r="D288" s="52"/>
      <c r="E288" s="52"/>
      <c r="F288" s="144"/>
      <c r="G288" s="143"/>
      <c r="H288" s="143"/>
      <c r="I288" s="51"/>
      <c r="J288" s="51"/>
      <c r="K288" s="51"/>
      <c r="L288" s="51"/>
      <c r="M288" s="51"/>
    </row>
    <row r="289" spans="1:13" s="12" customFormat="1" x14ac:dyDescent="0.2">
      <c r="A289" s="113"/>
      <c r="B289" s="114"/>
      <c r="C289" s="113"/>
      <c r="D289" s="52"/>
      <c r="E289" s="52"/>
      <c r="F289" s="144"/>
      <c r="G289" s="143"/>
      <c r="H289" s="143"/>
      <c r="I289" s="51"/>
      <c r="J289" s="51"/>
      <c r="K289" s="51"/>
      <c r="L289" s="51"/>
      <c r="M289" s="51"/>
    </row>
    <row r="290" spans="1:13" s="12" customFormat="1" x14ac:dyDescent="0.2">
      <c r="A290" s="113"/>
      <c r="B290" s="114"/>
      <c r="C290" s="113"/>
      <c r="D290" s="52"/>
      <c r="E290" s="52"/>
      <c r="F290" s="144"/>
      <c r="G290" s="143"/>
      <c r="H290" s="143"/>
      <c r="I290" s="51"/>
      <c r="J290" s="51"/>
      <c r="K290" s="51"/>
      <c r="L290" s="51"/>
      <c r="M290" s="51"/>
    </row>
    <row r="291" spans="1:13" s="12" customFormat="1" x14ac:dyDescent="0.2">
      <c r="A291" s="113"/>
      <c r="B291" s="114"/>
      <c r="C291" s="113"/>
      <c r="D291" s="52"/>
      <c r="E291" s="52"/>
      <c r="F291" s="144"/>
      <c r="G291" s="143"/>
      <c r="H291" s="143"/>
      <c r="I291" s="51"/>
      <c r="J291" s="51"/>
      <c r="K291" s="51"/>
      <c r="L291" s="51"/>
      <c r="M291" s="51"/>
    </row>
    <row r="292" spans="1:13" s="12" customFormat="1" x14ac:dyDescent="0.2">
      <c r="A292" s="113"/>
      <c r="B292" s="114"/>
      <c r="C292" s="113"/>
      <c r="D292" s="52"/>
      <c r="E292" s="52"/>
      <c r="F292" s="144"/>
      <c r="G292" s="143"/>
      <c r="H292" s="143"/>
      <c r="I292" s="51"/>
      <c r="J292" s="51"/>
      <c r="K292" s="51"/>
      <c r="L292" s="51"/>
      <c r="M292" s="51"/>
    </row>
    <row r="293" spans="1:13" s="12" customFormat="1" x14ac:dyDescent="0.2">
      <c r="A293" s="113"/>
      <c r="B293" s="114"/>
      <c r="C293" s="113"/>
      <c r="D293" s="52"/>
      <c r="E293" s="52"/>
      <c r="F293" s="144"/>
      <c r="G293" s="143"/>
      <c r="H293" s="143"/>
      <c r="I293" s="51"/>
      <c r="J293" s="51"/>
      <c r="K293" s="51"/>
      <c r="L293" s="51"/>
      <c r="M293" s="51"/>
    </row>
    <row r="294" spans="1:13" s="12" customFormat="1" x14ac:dyDescent="0.2">
      <c r="A294" s="113"/>
      <c r="B294" s="114"/>
      <c r="C294" s="113"/>
      <c r="D294" s="52"/>
      <c r="E294" s="52"/>
      <c r="F294" s="144"/>
      <c r="G294" s="143"/>
      <c r="H294" s="143"/>
      <c r="I294" s="51"/>
      <c r="J294" s="51"/>
      <c r="K294" s="51"/>
      <c r="L294" s="51"/>
      <c r="M294" s="51"/>
    </row>
    <row r="295" spans="1:13" s="12" customFormat="1" x14ac:dyDescent="0.2">
      <c r="A295" s="113"/>
      <c r="B295" s="114"/>
      <c r="C295" s="113"/>
      <c r="D295" s="52"/>
      <c r="E295" s="52"/>
      <c r="F295" s="144"/>
      <c r="G295" s="143"/>
      <c r="H295" s="143"/>
      <c r="I295" s="51"/>
      <c r="J295" s="51"/>
      <c r="K295" s="51"/>
      <c r="L295" s="51"/>
      <c r="M295" s="51"/>
    </row>
    <row r="296" spans="1:13" s="12" customFormat="1" x14ac:dyDescent="0.2">
      <c r="A296" s="113"/>
      <c r="B296" s="114"/>
      <c r="C296" s="113"/>
      <c r="D296" s="52"/>
      <c r="E296" s="52"/>
      <c r="F296" s="144"/>
      <c r="G296" s="143"/>
      <c r="H296" s="143"/>
      <c r="I296" s="51"/>
      <c r="J296" s="51"/>
      <c r="K296" s="51"/>
      <c r="L296" s="51"/>
      <c r="M296" s="51"/>
    </row>
    <row r="297" spans="1:13" s="12" customFormat="1" x14ac:dyDescent="0.2">
      <c r="A297" s="113"/>
      <c r="B297" s="114"/>
      <c r="C297" s="113"/>
      <c r="D297" s="52"/>
      <c r="E297" s="52"/>
      <c r="F297" s="144"/>
      <c r="G297" s="143"/>
      <c r="H297" s="143"/>
      <c r="I297" s="51"/>
      <c r="J297" s="51"/>
      <c r="K297" s="51"/>
      <c r="L297" s="51"/>
      <c r="M297" s="51"/>
    </row>
    <row r="298" spans="1:13" s="12" customFormat="1" x14ac:dyDescent="0.2">
      <c r="A298" s="113"/>
      <c r="B298" s="114"/>
      <c r="C298" s="113"/>
      <c r="D298" s="52"/>
      <c r="E298" s="52"/>
      <c r="F298" s="144"/>
      <c r="G298" s="143"/>
      <c r="H298" s="143"/>
      <c r="I298" s="51"/>
      <c r="J298" s="51"/>
      <c r="K298" s="51"/>
      <c r="L298" s="51"/>
      <c r="M298" s="51"/>
    </row>
    <row r="299" spans="1:13" s="12" customFormat="1" x14ac:dyDescent="0.2">
      <c r="A299" s="113"/>
      <c r="B299" s="114"/>
      <c r="C299" s="113"/>
      <c r="D299" s="52"/>
      <c r="E299" s="52"/>
      <c r="F299" s="144"/>
      <c r="G299" s="143"/>
      <c r="H299" s="143"/>
      <c r="I299" s="51"/>
      <c r="J299" s="51"/>
      <c r="K299" s="51"/>
      <c r="L299" s="51"/>
      <c r="M299" s="51"/>
    </row>
    <row r="300" spans="1:13" s="12" customFormat="1" x14ac:dyDescent="0.2">
      <c r="A300" s="113"/>
      <c r="B300" s="114"/>
      <c r="C300" s="113"/>
      <c r="D300" s="52"/>
      <c r="E300" s="52"/>
      <c r="F300" s="144"/>
      <c r="G300" s="143"/>
      <c r="H300" s="143"/>
      <c r="I300" s="51"/>
      <c r="J300" s="51"/>
      <c r="K300" s="51"/>
      <c r="L300" s="51"/>
      <c r="M300" s="51"/>
    </row>
    <row r="301" spans="1:13" s="12" customFormat="1" x14ac:dyDescent="0.2">
      <c r="A301" s="113"/>
      <c r="B301" s="114"/>
      <c r="C301" s="113"/>
      <c r="D301" s="52"/>
      <c r="E301" s="52"/>
      <c r="F301" s="144"/>
      <c r="G301" s="143"/>
      <c r="H301" s="143"/>
      <c r="I301" s="51"/>
      <c r="J301" s="51"/>
      <c r="K301" s="51"/>
      <c r="L301" s="51"/>
      <c r="M301" s="51"/>
    </row>
    <row r="302" spans="1:13" s="12" customFormat="1" x14ac:dyDescent="0.2">
      <c r="A302" s="113"/>
      <c r="B302" s="114"/>
      <c r="C302" s="113"/>
      <c r="D302" s="52"/>
      <c r="E302" s="52"/>
      <c r="F302" s="144"/>
      <c r="G302" s="143"/>
      <c r="H302" s="143"/>
      <c r="I302" s="51"/>
      <c r="J302" s="51"/>
      <c r="K302" s="51"/>
      <c r="L302" s="51"/>
      <c r="M302" s="51"/>
    </row>
    <row r="310" spans="4:4" x14ac:dyDescent="0.2">
      <c r="D310" s="54"/>
    </row>
    <row r="322" spans="4:6" x14ac:dyDescent="0.2">
      <c r="D322" s="55"/>
      <c r="E322" s="54"/>
    </row>
    <row r="323" spans="4:6" x14ac:dyDescent="0.2">
      <c r="D323" s="55"/>
      <c r="E323" s="54"/>
    </row>
    <row r="324" spans="4:6" x14ac:dyDescent="0.2">
      <c r="D324" s="55"/>
      <c r="E324" s="54"/>
    </row>
    <row r="325" spans="4:6" x14ac:dyDescent="0.2">
      <c r="D325" s="54"/>
      <c r="E325" s="55"/>
      <c r="F325" s="142"/>
    </row>
    <row r="326" spans="4:6" x14ac:dyDescent="0.2">
      <c r="D326" s="55"/>
      <c r="E326" s="54"/>
    </row>
    <row r="327" spans="4:6" x14ac:dyDescent="0.2">
      <c r="D327" s="54"/>
      <c r="E327" s="55"/>
    </row>
    <row r="328" spans="4:6" x14ac:dyDescent="0.2">
      <c r="D328" s="54"/>
      <c r="E328" s="55"/>
      <c r="F328" s="142"/>
    </row>
    <row r="329" spans="4:6" x14ac:dyDescent="0.2">
      <c r="D329" s="54"/>
      <c r="E329" s="55"/>
      <c r="F329" s="142"/>
    </row>
    <row r="330" spans="4:6" x14ac:dyDescent="0.2">
      <c r="D330" s="54"/>
      <c r="E330" s="55"/>
      <c r="F330" s="142"/>
    </row>
    <row r="331" spans="4:6" x14ac:dyDescent="0.2">
      <c r="D331" s="54"/>
      <c r="E331" s="55"/>
    </row>
    <row r="332" spans="4:6" x14ac:dyDescent="0.2">
      <c r="D332" s="54"/>
      <c r="E332" s="55"/>
    </row>
    <row r="333" spans="4:6" x14ac:dyDescent="0.2">
      <c r="D333" s="54"/>
      <c r="E333" s="55"/>
      <c r="F333" s="142"/>
    </row>
    <row r="334" spans="4:6" x14ac:dyDescent="0.2">
      <c r="D334" s="54"/>
      <c r="E334" s="54"/>
      <c r="F334" s="142"/>
    </row>
    <row r="335" spans="4:6" x14ac:dyDescent="0.2">
      <c r="D335" s="54"/>
      <c r="E335" s="54"/>
      <c r="F335" s="142"/>
    </row>
    <row r="336" spans="4:6" x14ac:dyDescent="0.2">
      <c r="D336" s="54"/>
      <c r="E336" s="55"/>
      <c r="F336" s="142"/>
    </row>
    <row r="337" spans="4:6" x14ac:dyDescent="0.2">
      <c r="D337" s="54"/>
      <c r="E337" s="55"/>
      <c r="F337" s="142"/>
    </row>
    <row r="338" spans="4:6" x14ac:dyDescent="0.2">
      <c r="D338" s="54"/>
      <c r="E338" s="55"/>
      <c r="F338" s="142"/>
    </row>
    <row r="339" spans="4:6" x14ac:dyDescent="0.2">
      <c r="D339" s="54"/>
      <c r="E339" s="55"/>
      <c r="F339" s="142"/>
    </row>
    <row r="340" spans="4:6" x14ac:dyDescent="0.2">
      <c r="D340" s="55"/>
      <c r="E340" s="54"/>
      <c r="F340" s="142"/>
    </row>
    <row r="341" spans="4:6" x14ac:dyDescent="0.2">
      <c r="D341" s="55"/>
      <c r="E341" s="54"/>
      <c r="F341" s="142"/>
    </row>
    <row r="342" spans="4:6" x14ac:dyDescent="0.2">
      <c r="D342" s="55"/>
      <c r="E342" s="54"/>
    </row>
    <row r="344" spans="4:6" x14ac:dyDescent="0.2">
      <c r="D344" s="53"/>
      <c r="E344" s="53"/>
    </row>
    <row r="345" spans="4:6" x14ac:dyDescent="0.2">
      <c r="D345" s="54"/>
      <c r="E345" s="55"/>
      <c r="F345" s="142"/>
    </row>
    <row r="346" spans="4:6" x14ac:dyDescent="0.2">
      <c r="D346" s="55"/>
      <c r="E346" s="54"/>
    </row>
    <row r="347" spans="4:6" x14ac:dyDescent="0.2">
      <c r="D347" s="55"/>
      <c r="E347" s="54"/>
    </row>
    <row r="348" spans="4:6" x14ac:dyDescent="0.2">
      <c r="D348" s="54"/>
      <c r="E348" s="55"/>
      <c r="F348" s="142"/>
    </row>
    <row r="349" spans="4:6" x14ac:dyDescent="0.2">
      <c r="D349" s="55"/>
      <c r="E349" s="54"/>
    </row>
    <row r="350" spans="4:6" x14ac:dyDescent="0.2">
      <c r="D350" s="54"/>
      <c r="E350" s="55"/>
      <c r="F350" s="142"/>
    </row>
    <row r="351" spans="4:6" x14ac:dyDescent="0.2">
      <c r="D351" s="54"/>
      <c r="E351" s="55"/>
    </row>
    <row r="352" spans="4:6" x14ac:dyDescent="0.2">
      <c r="D352" s="54"/>
      <c r="E352" s="55"/>
    </row>
    <row r="353" spans="4:6" x14ac:dyDescent="0.2">
      <c r="D353" s="53"/>
      <c r="E353" s="54"/>
    </row>
    <row r="354" spans="4:6" x14ac:dyDescent="0.2">
      <c r="D354" s="55"/>
      <c r="E354" s="54"/>
    </row>
    <row r="355" spans="4:6" x14ac:dyDescent="0.2">
      <c r="D355" s="55"/>
      <c r="E355" s="54"/>
    </row>
    <row r="356" spans="4:6" x14ac:dyDescent="0.2">
      <c r="D356" s="54"/>
      <c r="E356" s="55"/>
    </row>
    <row r="357" spans="4:6" x14ac:dyDescent="0.2">
      <c r="D357" s="54"/>
      <c r="E357" s="55"/>
      <c r="F357" s="142"/>
    </row>
    <row r="358" spans="4:6" x14ac:dyDescent="0.2">
      <c r="D358" s="55"/>
      <c r="E358" s="54"/>
      <c r="F358" s="142"/>
    </row>
    <row r="359" spans="4:6" x14ac:dyDescent="0.2">
      <c r="D359" s="54"/>
      <c r="E359" s="55"/>
      <c r="F359" s="142"/>
    </row>
    <row r="360" spans="4:6" x14ac:dyDescent="0.2">
      <c r="D360" s="54"/>
      <c r="E360" s="54"/>
    </row>
    <row r="361" spans="4:6" x14ac:dyDescent="0.2">
      <c r="D361" s="54"/>
      <c r="E361" s="54"/>
    </row>
    <row r="362" spans="4:6" x14ac:dyDescent="0.2">
      <c r="D362" s="55"/>
      <c r="E362" s="54"/>
    </row>
    <row r="363" spans="4:6" x14ac:dyDescent="0.2">
      <c r="E363" s="54"/>
    </row>
    <row r="364" spans="4:6" x14ac:dyDescent="0.2">
      <c r="D364" s="54"/>
      <c r="E364" s="55"/>
      <c r="F364" s="142"/>
    </row>
    <row r="365" spans="4:6" x14ac:dyDescent="0.2">
      <c r="D365" s="54"/>
      <c r="E365" s="55"/>
      <c r="F365" s="142"/>
    </row>
    <row r="366" spans="4:6" x14ac:dyDescent="0.2">
      <c r="E366" s="55"/>
      <c r="F366" s="142"/>
    </row>
    <row r="367" spans="4:6" x14ac:dyDescent="0.2">
      <c r="D367" s="55"/>
      <c r="E367" s="54"/>
    </row>
    <row r="368" spans="4:6" x14ac:dyDescent="0.2">
      <c r="D368" s="54"/>
      <c r="E368" s="54"/>
    </row>
    <row r="369" spans="4:6" x14ac:dyDescent="0.2">
      <c r="D369" s="54"/>
      <c r="E369" s="55"/>
    </row>
    <row r="370" spans="4:6" x14ac:dyDescent="0.2">
      <c r="D370" s="54"/>
      <c r="E370" s="55"/>
    </row>
    <row r="371" spans="4:6" x14ac:dyDescent="0.2">
      <c r="D371" s="55"/>
      <c r="E371" s="54"/>
    </row>
    <row r="372" spans="4:6" x14ac:dyDescent="0.2">
      <c r="D372" s="55"/>
      <c r="E372" s="54"/>
    </row>
    <row r="373" spans="4:6" x14ac:dyDescent="0.2">
      <c r="D373" s="55"/>
      <c r="E373" s="54"/>
    </row>
    <row r="374" spans="4:6" x14ac:dyDescent="0.2">
      <c r="E374" s="55"/>
      <c r="F374" s="142"/>
    </row>
    <row r="375" spans="4:6" x14ac:dyDescent="0.2">
      <c r="D375" s="54"/>
      <c r="E375" s="55"/>
      <c r="F375" s="142"/>
    </row>
    <row r="376" spans="4:6" x14ac:dyDescent="0.2">
      <c r="D376" s="54"/>
      <c r="E376" s="55"/>
      <c r="F376" s="142"/>
    </row>
    <row r="377" spans="4:6" x14ac:dyDescent="0.2">
      <c r="D377" s="54"/>
      <c r="E377" s="54"/>
    </row>
    <row r="378" spans="4:6" x14ac:dyDescent="0.2">
      <c r="D378" s="55"/>
      <c r="E378" s="53"/>
    </row>
    <row r="379" spans="4:6" x14ac:dyDescent="0.2">
      <c r="D379" s="54"/>
      <c r="E379" s="55"/>
    </row>
    <row r="380" spans="4:6" x14ac:dyDescent="0.2">
      <c r="D380" s="55"/>
      <c r="E380" s="55"/>
      <c r="F380" s="142"/>
    </row>
    <row r="381" spans="4:6" x14ac:dyDescent="0.2">
      <c r="D381" s="55"/>
      <c r="E381" s="54"/>
    </row>
    <row r="382" spans="4:6" x14ac:dyDescent="0.2">
      <c r="D382" s="54"/>
      <c r="E382" s="55"/>
    </row>
    <row r="383" spans="4:6" x14ac:dyDescent="0.2">
      <c r="D383" s="55"/>
      <c r="E383" s="54"/>
      <c r="F383" s="142"/>
    </row>
    <row r="384" spans="4:6" x14ac:dyDescent="0.2">
      <c r="D384" s="54"/>
      <c r="E384" s="55"/>
    </row>
    <row r="385" spans="4:6" x14ac:dyDescent="0.2">
      <c r="D385" s="54"/>
      <c r="E385" s="55"/>
      <c r="F385" s="142"/>
    </row>
    <row r="386" spans="4:6" x14ac:dyDescent="0.2">
      <c r="D386" s="55"/>
      <c r="E386" s="54"/>
    </row>
    <row r="387" spans="4:6" x14ac:dyDescent="0.2">
      <c r="D387" s="54"/>
      <c r="E387" s="55"/>
      <c r="F387" s="142"/>
    </row>
    <row r="388" spans="4:6" x14ac:dyDescent="0.2">
      <c r="D388" s="54"/>
      <c r="E388" s="55"/>
      <c r="F388" s="142"/>
    </row>
    <row r="389" spans="4:6" x14ac:dyDescent="0.2">
      <c r="D389" s="54"/>
      <c r="E389" s="55"/>
      <c r="F389" s="142"/>
    </row>
    <row r="390" spans="4:6" x14ac:dyDescent="0.2">
      <c r="D390" s="54"/>
      <c r="E390" s="55"/>
      <c r="F390" s="142"/>
    </row>
    <row r="391" spans="4:6" x14ac:dyDescent="0.2">
      <c r="F391" s="142"/>
    </row>
    <row r="392" spans="4:6" x14ac:dyDescent="0.2">
      <c r="E392" s="55"/>
      <c r="F392" s="142"/>
    </row>
    <row r="393" spans="4:6" x14ac:dyDescent="0.2">
      <c r="D393" s="54"/>
      <c r="E393" s="55"/>
      <c r="F393" s="142"/>
    </row>
    <row r="394" spans="4:6" x14ac:dyDescent="0.2">
      <c r="D394" s="55"/>
      <c r="E394" s="55"/>
      <c r="F394" s="142"/>
    </row>
    <row r="407" spans="6:6" x14ac:dyDescent="0.2">
      <c r="F407" s="142"/>
    </row>
    <row r="408" spans="6:6" x14ac:dyDescent="0.2">
      <c r="F408" s="142"/>
    </row>
    <row r="409" spans="6:6" x14ac:dyDescent="0.2">
      <c r="F409" s="142"/>
    </row>
    <row r="410" spans="6:6" x14ac:dyDescent="0.2">
      <c r="F410" s="142"/>
    </row>
    <row r="411" spans="6:6" x14ac:dyDescent="0.2">
      <c r="F411" s="142"/>
    </row>
    <row r="412" spans="6:6" x14ac:dyDescent="0.2">
      <c r="F412" s="142"/>
    </row>
    <row r="413" spans="6:6" x14ac:dyDescent="0.2">
      <c r="F413" s="142"/>
    </row>
    <row r="414" spans="6:6" x14ac:dyDescent="0.2">
      <c r="F414" s="142"/>
    </row>
    <row r="461" spans="4:4" x14ac:dyDescent="0.2">
      <c r="D461" s="53"/>
    </row>
    <row r="548" spans="6:6" x14ac:dyDescent="0.2">
      <c r="F548" s="142"/>
    </row>
    <row r="549" spans="6:6" x14ac:dyDescent="0.2">
      <c r="F549" s="142"/>
    </row>
    <row r="550" spans="6:6" x14ac:dyDescent="0.2">
      <c r="F550" s="142"/>
    </row>
    <row r="551" spans="6:6" x14ac:dyDescent="0.2">
      <c r="F551" s="142"/>
    </row>
    <row r="552" spans="6:6" x14ac:dyDescent="0.2">
      <c r="F552" s="142"/>
    </row>
    <row r="553" spans="6:6" x14ac:dyDescent="0.2">
      <c r="F553" s="142"/>
    </row>
    <row r="554" spans="6:6" x14ac:dyDescent="0.2">
      <c r="F554" s="142"/>
    </row>
    <row r="555" spans="6:6" x14ac:dyDescent="0.2">
      <c r="F555" s="142"/>
    </row>
    <row r="586" spans="2:2" x14ac:dyDescent="0.2">
      <c r="B586" s="115"/>
    </row>
    <row r="587" spans="2:2" x14ac:dyDescent="0.2">
      <c r="B587" s="115"/>
    </row>
    <row r="588" spans="2:2" x14ac:dyDescent="0.2">
      <c r="B588" s="115"/>
    </row>
    <row r="589" spans="2:2" x14ac:dyDescent="0.2">
      <c r="B589" s="115"/>
    </row>
    <row r="590" spans="2:2" x14ac:dyDescent="0.2">
      <c r="B590" s="115"/>
    </row>
    <row r="591" spans="2:2" x14ac:dyDescent="0.2">
      <c r="B591" s="115"/>
    </row>
    <row r="592" spans="2:2" x14ac:dyDescent="0.2">
      <c r="B592" s="115"/>
    </row>
    <row r="593" spans="2:2" x14ac:dyDescent="0.2">
      <c r="B593" s="115"/>
    </row>
    <row r="594" spans="2:2" x14ac:dyDescent="0.2">
      <c r="B594" s="115"/>
    </row>
    <row r="595" spans="2:2" x14ac:dyDescent="0.2">
      <c r="B595" s="115"/>
    </row>
    <row r="596" spans="2:2" x14ac:dyDescent="0.2">
      <c r="B596" s="115"/>
    </row>
    <row r="597" spans="2:2" x14ac:dyDescent="0.2">
      <c r="B597" s="115"/>
    </row>
    <row r="598" spans="2:2" x14ac:dyDescent="0.2">
      <c r="B598" s="115"/>
    </row>
    <row r="599" spans="2:2" x14ac:dyDescent="0.2">
      <c r="B599" s="115"/>
    </row>
    <row r="600" spans="2:2" x14ac:dyDescent="0.2">
      <c r="B600" s="115"/>
    </row>
    <row r="601" spans="2:2" x14ac:dyDescent="0.2">
      <c r="B601" s="115"/>
    </row>
    <row r="602" spans="2:2" x14ac:dyDescent="0.2">
      <c r="B602" s="115"/>
    </row>
    <row r="603" spans="2:2" x14ac:dyDescent="0.2">
      <c r="B603" s="115"/>
    </row>
    <row r="604" spans="2:2" x14ac:dyDescent="0.2">
      <c r="B604" s="115"/>
    </row>
    <row r="605" spans="2:2" x14ac:dyDescent="0.2">
      <c r="B605" s="115"/>
    </row>
    <row r="606" spans="2:2" x14ac:dyDescent="0.2">
      <c r="B606" s="115"/>
    </row>
    <row r="607" spans="2:2" x14ac:dyDescent="0.2">
      <c r="B607" s="115"/>
    </row>
    <row r="608" spans="2:2" x14ac:dyDescent="0.2">
      <c r="B608" s="115"/>
    </row>
    <row r="609" spans="2:2" x14ac:dyDescent="0.2">
      <c r="B609" s="115"/>
    </row>
    <row r="610" spans="2:2" x14ac:dyDescent="0.2">
      <c r="B610" s="115"/>
    </row>
    <row r="611" spans="2:2" x14ac:dyDescent="0.2">
      <c r="B611" s="115"/>
    </row>
    <row r="612" spans="2:2" x14ac:dyDescent="0.2">
      <c r="B612" s="115"/>
    </row>
    <row r="613" spans="2:2" x14ac:dyDescent="0.2">
      <c r="B613" s="115"/>
    </row>
    <row r="614" spans="2:2" x14ac:dyDescent="0.2">
      <c r="B614" s="115"/>
    </row>
    <row r="615" spans="2:2" x14ac:dyDescent="0.2">
      <c r="B615" s="115"/>
    </row>
    <row r="616" spans="2:2" x14ac:dyDescent="0.2">
      <c r="B616" s="115"/>
    </row>
    <row r="617" spans="2:2" x14ac:dyDescent="0.2">
      <c r="B617" s="115"/>
    </row>
    <row r="618" spans="2:2" x14ac:dyDescent="0.2">
      <c r="B618" s="115"/>
    </row>
    <row r="619" spans="2:2" x14ac:dyDescent="0.2">
      <c r="B619" s="115"/>
    </row>
    <row r="620" spans="2:2" x14ac:dyDescent="0.2">
      <c r="B620" s="115"/>
    </row>
    <row r="621" spans="2:2" x14ac:dyDescent="0.2">
      <c r="B621" s="115"/>
    </row>
    <row r="622" spans="2:2" x14ac:dyDescent="0.2">
      <c r="B622" s="115"/>
    </row>
    <row r="623" spans="2:2" x14ac:dyDescent="0.2">
      <c r="B623" s="115"/>
    </row>
    <row r="624" spans="2:2" x14ac:dyDescent="0.2">
      <c r="B624" s="115"/>
    </row>
    <row r="625" spans="2:2" x14ac:dyDescent="0.2">
      <c r="B625" s="115"/>
    </row>
    <row r="626" spans="2:2" x14ac:dyDescent="0.2">
      <c r="B626" s="115"/>
    </row>
    <row r="627" spans="2:2" x14ac:dyDescent="0.2">
      <c r="B627" s="115"/>
    </row>
    <row r="628" spans="2:2" x14ac:dyDescent="0.2">
      <c r="B628" s="115"/>
    </row>
    <row r="629" spans="2:2" x14ac:dyDescent="0.2">
      <c r="B629" s="115"/>
    </row>
    <row r="630" spans="2:2" x14ac:dyDescent="0.2">
      <c r="B630" s="115"/>
    </row>
    <row r="631" spans="2:2" x14ac:dyDescent="0.2">
      <c r="B631" s="115"/>
    </row>
    <row r="632" spans="2:2" x14ac:dyDescent="0.2">
      <c r="B632" s="115"/>
    </row>
    <row r="633" spans="2:2" x14ac:dyDescent="0.2">
      <c r="B633" s="115"/>
    </row>
    <row r="634" spans="2:2" x14ac:dyDescent="0.2">
      <c r="B634" s="115"/>
    </row>
    <row r="635" spans="2:2" x14ac:dyDescent="0.2">
      <c r="B635" s="115"/>
    </row>
    <row r="636" spans="2:2" x14ac:dyDescent="0.2">
      <c r="B636" s="115"/>
    </row>
    <row r="637" spans="2:2" x14ac:dyDescent="0.2">
      <c r="B637" s="115"/>
    </row>
    <row r="638" spans="2:2" x14ac:dyDescent="0.2">
      <c r="B638" s="115"/>
    </row>
    <row r="639" spans="2:2" x14ac:dyDescent="0.2">
      <c r="B639" s="115"/>
    </row>
    <row r="640" spans="2:2" x14ac:dyDescent="0.2">
      <c r="B640" s="115"/>
    </row>
    <row r="641" spans="2:6" x14ac:dyDescent="0.2">
      <c r="B641" s="115"/>
    </row>
    <row r="642" spans="2:6" x14ac:dyDescent="0.2">
      <c r="B642" s="115"/>
      <c r="F642" s="142"/>
    </row>
    <row r="643" spans="2:6" x14ac:dyDescent="0.2">
      <c r="B643" s="115"/>
    </row>
    <row r="644" spans="2:6" x14ac:dyDescent="0.2">
      <c r="B644" s="115"/>
    </row>
    <row r="645" spans="2:6" x14ac:dyDescent="0.2">
      <c r="B645" s="115"/>
    </row>
    <row r="646" spans="2:6" x14ac:dyDescent="0.2">
      <c r="B646" s="115"/>
    </row>
    <row r="647" spans="2:6" x14ac:dyDescent="0.2">
      <c r="B647" s="115"/>
    </row>
    <row r="648" spans="2:6" x14ac:dyDescent="0.2">
      <c r="B648" s="115"/>
    </row>
    <row r="649" spans="2:6" x14ac:dyDescent="0.2">
      <c r="B649" s="115"/>
    </row>
    <row r="650" spans="2:6" x14ac:dyDescent="0.2">
      <c r="B650" s="115"/>
      <c r="F650" s="142"/>
    </row>
    <row r="651" spans="2:6" x14ac:dyDescent="0.2">
      <c r="B651" s="115"/>
    </row>
    <row r="652" spans="2:6" x14ac:dyDescent="0.2">
      <c r="B652" s="115"/>
    </row>
    <row r="653" spans="2:6" x14ac:dyDescent="0.2">
      <c r="B653" s="115"/>
    </row>
    <row r="654" spans="2:6" x14ac:dyDescent="0.2">
      <c r="B654" s="115"/>
    </row>
    <row r="655" spans="2:6" x14ac:dyDescent="0.2">
      <c r="B655" s="115"/>
    </row>
    <row r="656" spans="2:6" x14ac:dyDescent="0.2">
      <c r="B656" s="115"/>
    </row>
    <row r="657" spans="2:6" x14ac:dyDescent="0.2">
      <c r="B657" s="115"/>
    </row>
    <row r="658" spans="2:6" x14ac:dyDescent="0.2">
      <c r="B658" s="115"/>
      <c r="F658" s="142"/>
    </row>
    <row r="659" spans="2:6" x14ac:dyDescent="0.2">
      <c r="B659" s="115"/>
    </row>
    <row r="660" spans="2:6" x14ac:dyDescent="0.2">
      <c r="B660" s="115"/>
    </row>
    <row r="661" spans="2:6" x14ac:dyDescent="0.2">
      <c r="B661" s="115"/>
    </row>
    <row r="662" spans="2:6" x14ac:dyDescent="0.2">
      <c r="B662" s="115"/>
    </row>
    <row r="663" spans="2:6" x14ac:dyDescent="0.2">
      <c r="B663" s="115"/>
    </row>
    <row r="664" spans="2:6" x14ac:dyDescent="0.2">
      <c r="B664" s="115"/>
    </row>
    <row r="665" spans="2:6" x14ac:dyDescent="0.2">
      <c r="B665" s="115"/>
    </row>
    <row r="666" spans="2:6" x14ac:dyDescent="0.2">
      <c r="B666" s="115"/>
      <c r="F666" s="142"/>
    </row>
    <row r="667" spans="2:6" x14ac:dyDescent="0.2">
      <c r="B667" s="115"/>
    </row>
    <row r="668" spans="2:6" x14ac:dyDescent="0.2">
      <c r="B668" s="115"/>
    </row>
    <row r="669" spans="2:6" x14ac:dyDescent="0.2">
      <c r="B669" s="115"/>
    </row>
    <row r="670" spans="2:6" x14ac:dyDescent="0.2">
      <c r="B670" s="115"/>
      <c r="F670" s="142"/>
    </row>
    <row r="671" spans="2:6" x14ac:dyDescent="0.2">
      <c r="B671" s="115"/>
    </row>
    <row r="672" spans="2:6" x14ac:dyDescent="0.2">
      <c r="B672" s="115"/>
    </row>
    <row r="673" spans="2:6" x14ac:dyDescent="0.2">
      <c r="B673" s="115"/>
    </row>
    <row r="674" spans="2:6" x14ac:dyDescent="0.2">
      <c r="B674" s="115"/>
    </row>
    <row r="675" spans="2:6" x14ac:dyDescent="0.2">
      <c r="B675" s="115"/>
    </row>
    <row r="676" spans="2:6" x14ac:dyDescent="0.2">
      <c r="B676" s="115"/>
    </row>
    <row r="677" spans="2:6" x14ac:dyDescent="0.2">
      <c r="B677" s="115"/>
    </row>
    <row r="678" spans="2:6" x14ac:dyDescent="0.2">
      <c r="B678" s="115"/>
      <c r="F678" s="142"/>
    </row>
    <row r="679" spans="2:6" x14ac:dyDescent="0.2">
      <c r="B679" s="115"/>
    </row>
    <row r="680" spans="2:6" x14ac:dyDescent="0.2">
      <c r="B680" s="115"/>
    </row>
    <row r="681" spans="2:6" x14ac:dyDescent="0.2">
      <c r="B681" s="115"/>
    </row>
    <row r="682" spans="2:6" x14ac:dyDescent="0.2">
      <c r="B682" s="115"/>
    </row>
    <row r="683" spans="2:6" x14ac:dyDescent="0.2">
      <c r="B683" s="115"/>
    </row>
    <row r="684" spans="2:6" x14ac:dyDescent="0.2">
      <c r="B684" s="115"/>
    </row>
    <row r="685" spans="2:6" x14ac:dyDescent="0.2">
      <c r="B685" s="115"/>
    </row>
    <row r="686" spans="2:6" x14ac:dyDescent="0.2">
      <c r="B686" s="115"/>
      <c r="F686" s="142"/>
    </row>
    <row r="687" spans="2:6" x14ac:dyDescent="0.2">
      <c r="B687" s="115"/>
    </row>
    <row r="688" spans="2:6" x14ac:dyDescent="0.2">
      <c r="B688" s="115"/>
    </row>
    <row r="689" spans="2:6" x14ac:dyDescent="0.2">
      <c r="B689" s="115"/>
    </row>
    <row r="690" spans="2:6" x14ac:dyDescent="0.2">
      <c r="B690" s="115"/>
    </row>
    <row r="691" spans="2:6" x14ac:dyDescent="0.2">
      <c r="B691" s="115"/>
    </row>
    <row r="692" spans="2:6" x14ac:dyDescent="0.2">
      <c r="B692" s="115"/>
    </row>
    <row r="693" spans="2:6" x14ac:dyDescent="0.2">
      <c r="B693" s="115"/>
    </row>
    <row r="694" spans="2:6" x14ac:dyDescent="0.2">
      <c r="B694" s="115"/>
      <c r="F694" s="142"/>
    </row>
    <row r="695" spans="2:6" x14ac:dyDescent="0.2">
      <c r="B695" s="115"/>
    </row>
    <row r="696" spans="2:6" x14ac:dyDescent="0.2">
      <c r="B696" s="115"/>
    </row>
    <row r="697" spans="2:6" x14ac:dyDescent="0.2">
      <c r="B697" s="115"/>
    </row>
    <row r="698" spans="2:6" x14ac:dyDescent="0.2">
      <c r="B698" s="115"/>
    </row>
    <row r="699" spans="2:6" x14ac:dyDescent="0.2">
      <c r="B699" s="115"/>
    </row>
    <row r="700" spans="2:6" x14ac:dyDescent="0.2">
      <c r="B700" s="115"/>
    </row>
    <row r="701" spans="2:6" x14ac:dyDescent="0.2">
      <c r="B701" s="115"/>
    </row>
    <row r="702" spans="2:6" x14ac:dyDescent="0.2">
      <c r="B702" s="115"/>
    </row>
    <row r="703" spans="2:6" x14ac:dyDescent="0.2">
      <c r="B703" s="115"/>
      <c r="F703" s="142"/>
    </row>
    <row r="704" spans="2:6" x14ac:dyDescent="0.2">
      <c r="B704" s="115"/>
    </row>
    <row r="705" spans="2:6" x14ac:dyDescent="0.2">
      <c r="B705" s="115"/>
    </row>
    <row r="706" spans="2:6" x14ac:dyDescent="0.2">
      <c r="B706" s="115"/>
    </row>
    <row r="707" spans="2:6" x14ac:dyDescent="0.2">
      <c r="B707" s="115"/>
    </row>
    <row r="708" spans="2:6" x14ac:dyDescent="0.2">
      <c r="B708" s="115"/>
    </row>
    <row r="709" spans="2:6" x14ac:dyDescent="0.2">
      <c r="B709" s="115"/>
    </row>
    <row r="710" spans="2:6" x14ac:dyDescent="0.2">
      <c r="B710" s="115"/>
    </row>
    <row r="711" spans="2:6" x14ac:dyDescent="0.2">
      <c r="B711" s="115"/>
    </row>
    <row r="712" spans="2:6" x14ac:dyDescent="0.2">
      <c r="B712" s="115"/>
    </row>
    <row r="713" spans="2:6" x14ac:dyDescent="0.2">
      <c r="B713" s="115"/>
      <c r="F713" s="142"/>
    </row>
    <row r="714" spans="2:6" x14ac:dyDescent="0.2">
      <c r="B714" s="115"/>
    </row>
    <row r="715" spans="2:6" x14ac:dyDescent="0.2">
      <c r="B715" s="115"/>
    </row>
    <row r="716" spans="2:6" x14ac:dyDescent="0.2">
      <c r="B716" s="115"/>
    </row>
    <row r="717" spans="2:6" x14ac:dyDescent="0.2">
      <c r="B717" s="115"/>
    </row>
    <row r="718" spans="2:6" x14ac:dyDescent="0.2">
      <c r="B718" s="115"/>
    </row>
    <row r="719" spans="2:6" x14ac:dyDescent="0.2">
      <c r="B719" s="115"/>
    </row>
    <row r="720" spans="2:6" x14ac:dyDescent="0.2">
      <c r="B720" s="115"/>
    </row>
    <row r="721" spans="2:6" x14ac:dyDescent="0.2">
      <c r="B721" s="115"/>
      <c r="F721" s="142"/>
    </row>
    <row r="722" spans="2:6" x14ac:dyDescent="0.2">
      <c r="B722" s="115"/>
    </row>
    <row r="723" spans="2:6" x14ac:dyDescent="0.2">
      <c r="B723" s="115"/>
    </row>
    <row r="724" spans="2:6" x14ac:dyDescent="0.2">
      <c r="B724" s="115"/>
    </row>
    <row r="725" spans="2:6" x14ac:dyDescent="0.2">
      <c r="B725" s="115"/>
    </row>
    <row r="726" spans="2:6" x14ac:dyDescent="0.2">
      <c r="B726" s="116"/>
      <c r="F726" s="142"/>
    </row>
    <row r="727" spans="2:6" x14ac:dyDescent="0.2">
      <c r="B727" s="116"/>
      <c r="F727" s="142"/>
    </row>
    <row r="728" spans="2:6" x14ac:dyDescent="0.2">
      <c r="B728" s="116"/>
      <c r="F728" s="142"/>
    </row>
    <row r="729" spans="2:6" x14ac:dyDescent="0.2">
      <c r="B729" s="116"/>
      <c r="F729" s="142"/>
    </row>
    <row r="730" spans="2:6" x14ac:dyDescent="0.2">
      <c r="B730" s="116"/>
    </row>
    <row r="731" spans="2:6" x14ac:dyDescent="0.2">
      <c r="B731" s="116"/>
    </row>
    <row r="732" spans="2:6" x14ac:dyDescent="0.2">
      <c r="B732" s="116"/>
      <c r="F732" s="142"/>
    </row>
    <row r="733" spans="2:6" x14ac:dyDescent="0.2">
      <c r="B733" s="116"/>
      <c r="F733" s="142"/>
    </row>
    <row r="734" spans="2:6" x14ac:dyDescent="0.2">
      <c r="B734" s="116"/>
      <c r="F734" s="142"/>
    </row>
    <row r="735" spans="2:6" x14ac:dyDescent="0.2">
      <c r="B735" s="116"/>
      <c r="F735" s="142"/>
    </row>
    <row r="736" spans="2:6" x14ac:dyDescent="0.2">
      <c r="B736" s="116"/>
      <c r="F736" s="142"/>
    </row>
    <row r="737" spans="2:6" x14ac:dyDescent="0.2">
      <c r="B737" s="116"/>
      <c r="F737" s="142"/>
    </row>
    <row r="738" spans="2:6" x14ac:dyDescent="0.2">
      <c r="B738" s="116"/>
      <c r="F738" s="142"/>
    </row>
    <row r="739" spans="2:6" x14ac:dyDescent="0.2">
      <c r="B739" s="116"/>
      <c r="F739" s="142"/>
    </row>
    <row r="740" spans="2:6" x14ac:dyDescent="0.2">
      <c r="B740" s="116"/>
      <c r="F740" s="142"/>
    </row>
    <row r="741" spans="2:6" x14ac:dyDescent="0.2">
      <c r="B741" s="116"/>
      <c r="F741" s="142"/>
    </row>
    <row r="742" spans="2:6" x14ac:dyDescent="0.2">
      <c r="B742" s="116"/>
      <c r="F742" s="142"/>
    </row>
    <row r="743" spans="2:6" x14ac:dyDescent="0.2">
      <c r="B743" s="116"/>
      <c r="F743" s="142"/>
    </row>
    <row r="744" spans="2:6" x14ac:dyDescent="0.2">
      <c r="B744" s="116"/>
      <c r="F744" s="142"/>
    </row>
    <row r="745" spans="2:6" x14ac:dyDescent="0.2">
      <c r="B745" s="116"/>
      <c r="F745" s="142"/>
    </row>
    <row r="746" spans="2:6" x14ac:dyDescent="0.2">
      <c r="B746" s="116"/>
      <c r="F746" s="142"/>
    </row>
    <row r="747" spans="2:6" x14ac:dyDescent="0.2">
      <c r="B747" s="116"/>
      <c r="F747" s="142"/>
    </row>
    <row r="748" spans="2:6" x14ac:dyDescent="0.2">
      <c r="B748" s="116"/>
    </row>
    <row r="749" spans="2:6" x14ac:dyDescent="0.2">
      <c r="B749" s="116"/>
    </row>
    <row r="750" spans="2:6" x14ac:dyDescent="0.2">
      <c r="B750" s="116"/>
      <c r="F750" s="142"/>
    </row>
    <row r="751" spans="2:6" x14ac:dyDescent="0.2">
      <c r="B751" s="116"/>
      <c r="F751" s="142"/>
    </row>
    <row r="752" spans="2:6" x14ac:dyDescent="0.2">
      <c r="B752" s="116"/>
      <c r="F752" s="142"/>
    </row>
    <row r="753" spans="2:6" x14ac:dyDescent="0.2">
      <c r="B753" s="116"/>
      <c r="F753" s="142"/>
    </row>
    <row r="754" spans="2:6" x14ac:dyDescent="0.2">
      <c r="B754" s="116"/>
      <c r="F754" s="142"/>
    </row>
    <row r="755" spans="2:6" x14ac:dyDescent="0.2">
      <c r="B755" s="116"/>
      <c r="F755" s="142"/>
    </row>
    <row r="756" spans="2:6" x14ac:dyDescent="0.2">
      <c r="B756" s="116"/>
      <c r="F756" s="142"/>
    </row>
    <row r="757" spans="2:6" x14ac:dyDescent="0.2">
      <c r="B757" s="116"/>
      <c r="F757" s="142"/>
    </row>
    <row r="758" spans="2:6" x14ac:dyDescent="0.2">
      <c r="B758" s="116"/>
      <c r="F758" s="142"/>
    </row>
    <row r="759" spans="2:6" x14ac:dyDescent="0.2">
      <c r="B759" s="116"/>
      <c r="F759" s="142"/>
    </row>
    <row r="760" spans="2:6" x14ac:dyDescent="0.2">
      <c r="B760" s="116"/>
      <c r="F760" s="142"/>
    </row>
    <row r="761" spans="2:6" x14ac:dyDescent="0.2">
      <c r="B761" s="116"/>
      <c r="F761" s="142"/>
    </row>
    <row r="762" spans="2:6" x14ac:dyDescent="0.2">
      <c r="B762" s="116"/>
      <c r="F762" s="142"/>
    </row>
    <row r="763" spans="2:6" x14ac:dyDescent="0.2">
      <c r="B763" s="116"/>
      <c r="F763" s="142"/>
    </row>
    <row r="764" spans="2:6" x14ac:dyDescent="0.2">
      <c r="B764" s="116"/>
      <c r="F764" s="142"/>
    </row>
    <row r="765" spans="2:6" x14ac:dyDescent="0.2">
      <c r="B765" s="116"/>
      <c r="F765" s="142"/>
    </row>
    <row r="766" spans="2:6" x14ac:dyDescent="0.2">
      <c r="B766" s="116"/>
      <c r="F766" s="142"/>
    </row>
    <row r="767" spans="2:6" x14ac:dyDescent="0.2">
      <c r="B767" s="116"/>
      <c r="F767" s="142"/>
    </row>
    <row r="768" spans="2:6" x14ac:dyDescent="0.2">
      <c r="B768" s="116"/>
      <c r="F768" s="142"/>
    </row>
    <row r="769" spans="2:6" x14ac:dyDescent="0.2">
      <c r="B769" s="116"/>
      <c r="F769" s="142"/>
    </row>
    <row r="770" spans="2:6" x14ac:dyDescent="0.2">
      <c r="B770" s="116"/>
      <c r="F770" s="142"/>
    </row>
    <row r="771" spans="2:6" x14ac:dyDescent="0.2">
      <c r="B771" s="116"/>
      <c r="F771" s="142"/>
    </row>
    <row r="772" spans="2:6" x14ac:dyDescent="0.2">
      <c r="B772" s="116"/>
      <c r="F772" s="142"/>
    </row>
    <row r="773" spans="2:6" x14ac:dyDescent="0.2">
      <c r="B773" s="116"/>
      <c r="F773" s="142"/>
    </row>
    <row r="774" spans="2:6" x14ac:dyDescent="0.2">
      <c r="B774" s="116"/>
      <c r="F774" s="142"/>
    </row>
    <row r="775" spans="2:6" x14ac:dyDescent="0.2">
      <c r="B775" s="116"/>
      <c r="F775" s="142"/>
    </row>
    <row r="776" spans="2:6" x14ac:dyDescent="0.2">
      <c r="B776" s="116"/>
      <c r="F776" s="142"/>
    </row>
    <row r="777" spans="2:6" x14ac:dyDescent="0.2">
      <c r="B777" s="116"/>
      <c r="F777" s="142"/>
    </row>
    <row r="778" spans="2:6" x14ac:dyDescent="0.2">
      <c r="B778" s="116"/>
      <c r="F778" s="142"/>
    </row>
    <row r="779" spans="2:6" x14ac:dyDescent="0.2">
      <c r="B779" s="116"/>
      <c r="F779" s="142"/>
    </row>
    <row r="780" spans="2:6" x14ac:dyDescent="0.2">
      <c r="B780" s="116"/>
      <c r="F780" s="142"/>
    </row>
    <row r="781" spans="2:6" x14ac:dyDescent="0.2">
      <c r="B781" s="116"/>
      <c r="F781" s="142"/>
    </row>
    <row r="782" spans="2:6" x14ac:dyDescent="0.2">
      <c r="B782" s="117"/>
      <c r="F782" s="142"/>
    </row>
    <row r="783" spans="2:6" x14ac:dyDescent="0.2">
      <c r="B783" s="117"/>
    </row>
    <row r="784" spans="2:6" x14ac:dyDescent="0.2">
      <c r="B784" s="117"/>
      <c r="F784" s="142"/>
    </row>
    <row r="785" spans="2:6" x14ac:dyDescent="0.2">
      <c r="B785" s="117"/>
      <c r="F785" s="142"/>
    </row>
    <row r="786" spans="2:6" x14ac:dyDescent="0.2">
      <c r="B786" s="117"/>
      <c r="F786" s="142"/>
    </row>
    <row r="787" spans="2:6" x14ac:dyDescent="0.2">
      <c r="B787" s="117"/>
      <c r="F787" s="142"/>
    </row>
    <row r="788" spans="2:6" x14ac:dyDescent="0.2">
      <c r="B788" s="117"/>
    </row>
    <row r="789" spans="2:6" x14ac:dyDescent="0.2">
      <c r="B789" s="117"/>
      <c r="F789" s="142"/>
    </row>
    <row r="790" spans="2:6" x14ac:dyDescent="0.2">
      <c r="B790" s="117"/>
      <c r="F790" s="142"/>
    </row>
    <row r="791" spans="2:6" x14ac:dyDescent="0.2">
      <c r="B791" s="117"/>
      <c r="F791" s="142"/>
    </row>
    <row r="792" spans="2:6" x14ac:dyDescent="0.2">
      <c r="B792" s="117"/>
      <c r="F792" s="142"/>
    </row>
    <row r="793" spans="2:6" x14ac:dyDescent="0.2">
      <c r="B793" s="117"/>
      <c r="F793" s="142"/>
    </row>
    <row r="794" spans="2:6" x14ac:dyDescent="0.2">
      <c r="B794" s="117"/>
      <c r="F794" s="142"/>
    </row>
    <row r="795" spans="2:6" x14ac:dyDescent="0.2">
      <c r="B795" s="117"/>
      <c r="F795" s="142"/>
    </row>
    <row r="796" spans="2:6" x14ac:dyDescent="0.2">
      <c r="B796" s="117"/>
      <c r="F796" s="142"/>
    </row>
    <row r="797" spans="2:6" x14ac:dyDescent="0.2">
      <c r="B797" s="117"/>
      <c r="F797" s="142"/>
    </row>
    <row r="798" spans="2:6" x14ac:dyDescent="0.2">
      <c r="B798" s="117"/>
      <c r="F798" s="142"/>
    </row>
    <row r="799" spans="2:6" x14ac:dyDescent="0.2">
      <c r="B799" s="117"/>
      <c r="F799" s="142"/>
    </row>
    <row r="800" spans="2:6" x14ac:dyDescent="0.2">
      <c r="B800" s="117"/>
      <c r="F800" s="142"/>
    </row>
    <row r="801" spans="2:6" x14ac:dyDescent="0.2">
      <c r="B801" s="117"/>
      <c r="F801" s="142"/>
    </row>
    <row r="802" spans="2:6" x14ac:dyDescent="0.2">
      <c r="B802" s="117"/>
      <c r="F802" s="142"/>
    </row>
    <row r="803" spans="2:6" x14ac:dyDescent="0.2">
      <c r="B803" s="117"/>
      <c r="F803" s="142"/>
    </row>
    <row r="804" spans="2:6" x14ac:dyDescent="0.2">
      <c r="B804" s="117"/>
      <c r="F804" s="142"/>
    </row>
    <row r="805" spans="2:6" x14ac:dyDescent="0.2">
      <c r="B805" s="117"/>
      <c r="F805" s="142"/>
    </row>
    <row r="806" spans="2:6" x14ac:dyDescent="0.2">
      <c r="B806" s="117"/>
      <c r="F806" s="142"/>
    </row>
    <row r="807" spans="2:6" x14ac:dyDescent="0.2">
      <c r="B807" s="117"/>
      <c r="F807" s="142"/>
    </row>
    <row r="808" spans="2:6" x14ac:dyDescent="0.2">
      <c r="B808" s="117"/>
      <c r="F808" s="142"/>
    </row>
    <row r="809" spans="2:6" x14ac:dyDescent="0.2">
      <c r="B809" s="117"/>
      <c r="F809" s="142"/>
    </row>
    <row r="810" spans="2:6" x14ac:dyDescent="0.2">
      <c r="B810" s="117"/>
      <c r="F810" s="142"/>
    </row>
    <row r="811" spans="2:6" x14ac:dyDescent="0.2">
      <c r="B811" s="117"/>
      <c r="F811" s="142"/>
    </row>
    <row r="812" spans="2:6" x14ac:dyDescent="0.2">
      <c r="B812" s="115"/>
    </row>
    <row r="813" spans="2:6" x14ac:dyDescent="0.2">
      <c r="B813" s="115"/>
    </row>
    <row r="814" spans="2:6" x14ac:dyDescent="0.2">
      <c r="B814" s="115"/>
    </row>
    <row r="815" spans="2:6" x14ac:dyDescent="0.2">
      <c r="B815" s="115"/>
    </row>
    <row r="816" spans="2:6" x14ac:dyDescent="0.2">
      <c r="B816" s="115"/>
    </row>
    <row r="817" spans="2:2" x14ac:dyDescent="0.2">
      <c r="B817" s="115"/>
    </row>
    <row r="818" spans="2:2" x14ac:dyDescent="0.2">
      <c r="B818" s="115"/>
    </row>
    <row r="819" spans="2:2" x14ac:dyDescent="0.2">
      <c r="B819" s="115"/>
    </row>
    <row r="820" spans="2:2" x14ac:dyDescent="0.2">
      <c r="B820" s="115"/>
    </row>
    <row r="821" spans="2:2" x14ac:dyDescent="0.2">
      <c r="B821" s="115"/>
    </row>
    <row r="822" spans="2:2" x14ac:dyDescent="0.2">
      <c r="B822" s="115"/>
    </row>
    <row r="823" spans="2:2" x14ac:dyDescent="0.2">
      <c r="B823" s="115"/>
    </row>
    <row r="824" spans="2:2" x14ac:dyDescent="0.2">
      <c r="B824" s="115"/>
    </row>
    <row r="825" spans="2:2" x14ac:dyDescent="0.2">
      <c r="B825" s="115"/>
    </row>
    <row r="826" spans="2:2" x14ac:dyDescent="0.2">
      <c r="B826" s="115"/>
    </row>
    <row r="827" spans="2:2" x14ac:dyDescent="0.2">
      <c r="B827" s="115"/>
    </row>
    <row r="828" spans="2:2" x14ac:dyDescent="0.2">
      <c r="B828" s="115"/>
    </row>
    <row r="829" spans="2:2" x14ac:dyDescent="0.2">
      <c r="B829" s="115"/>
    </row>
    <row r="830" spans="2:2" x14ac:dyDescent="0.2">
      <c r="B830" s="115"/>
    </row>
    <row r="831" spans="2:2" x14ac:dyDescent="0.2">
      <c r="B831" s="115"/>
    </row>
    <row r="832" spans="2:2" x14ac:dyDescent="0.2">
      <c r="B832" s="115"/>
    </row>
    <row r="833" spans="2:6" x14ac:dyDescent="0.2">
      <c r="B833" s="115"/>
    </row>
    <row r="834" spans="2:6" x14ac:dyDescent="0.2">
      <c r="B834" s="115"/>
    </row>
    <row r="835" spans="2:6" x14ac:dyDescent="0.2">
      <c r="B835" s="115"/>
    </row>
    <row r="836" spans="2:6" x14ac:dyDescent="0.2">
      <c r="B836" s="115"/>
    </row>
    <row r="837" spans="2:6" x14ac:dyDescent="0.2">
      <c r="B837" s="115"/>
    </row>
    <row r="838" spans="2:6" x14ac:dyDescent="0.2">
      <c r="B838" s="115"/>
    </row>
    <row r="839" spans="2:6" x14ac:dyDescent="0.2">
      <c r="B839" s="115"/>
    </row>
    <row r="840" spans="2:6" x14ac:dyDescent="0.2">
      <c r="B840" s="115"/>
    </row>
    <row r="841" spans="2:6" x14ac:dyDescent="0.2">
      <c r="B841" s="115"/>
    </row>
    <row r="842" spans="2:6" x14ac:dyDescent="0.2">
      <c r="B842" s="115"/>
    </row>
    <row r="843" spans="2:6" x14ac:dyDescent="0.2">
      <c r="B843" s="115"/>
      <c r="F843" s="142"/>
    </row>
    <row r="844" spans="2:6" x14ac:dyDescent="0.2">
      <c r="B844" s="115"/>
    </row>
    <row r="845" spans="2:6" x14ac:dyDescent="0.2">
      <c r="B845" s="115"/>
    </row>
    <row r="846" spans="2:6" x14ac:dyDescent="0.2">
      <c r="B846" s="115"/>
    </row>
    <row r="847" spans="2:6" x14ac:dyDescent="0.2">
      <c r="B847" s="115"/>
    </row>
    <row r="848" spans="2:6" x14ac:dyDescent="0.2">
      <c r="B848" s="115"/>
    </row>
    <row r="849" spans="2:6" x14ac:dyDescent="0.2">
      <c r="B849" s="115"/>
    </row>
    <row r="850" spans="2:6" x14ac:dyDescent="0.2">
      <c r="B850" s="115"/>
    </row>
    <row r="851" spans="2:6" x14ac:dyDescent="0.2">
      <c r="B851" s="115"/>
      <c r="F851" s="142"/>
    </row>
    <row r="852" spans="2:6" x14ac:dyDescent="0.2">
      <c r="B852" s="115"/>
    </row>
    <row r="853" spans="2:6" x14ac:dyDescent="0.2">
      <c r="B853" s="115"/>
    </row>
    <row r="854" spans="2:6" x14ac:dyDescent="0.2">
      <c r="B854" s="115"/>
    </row>
    <row r="855" spans="2:6" x14ac:dyDescent="0.2">
      <c r="B855" s="115"/>
    </row>
    <row r="856" spans="2:6" x14ac:dyDescent="0.2">
      <c r="B856" s="115"/>
    </row>
    <row r="857" spans="2:6" x14ac:dyDescent="0.2">
      <c r="B857" s="115"/>
    </row>
    <row r="858" spans="2:6" x14ac:dyDescent="0.2">
      <c r="B858" s="115"/>
    </row>
    <row r="859" spans="2:6" x14ac:dyDescent="0.2">
      <c r="B859" s="115"/>
    </row>
    <row r="860" spans="2:6" x14ac:dyDescent="0.2">
      <c r="B860" s="115"/>
    </row>
    <row r="861" spans="2:6" x14ac:dyDescent="0.2">
      <c r="B861" s="115"/>
      <c r="F861" s="142"/>
    </row>
    <row r="862" spans="2:6" x14ac:dyDescent="0.2">
      <c r="B862" s="115"/>
    </row>
    <row r="863" spans="2:6" x14ac:dyDescent="0.2">
      <c r="B863" s="115"/>
    </row>
    <row r="864" spans="2:6" x14ac:dyDescent="0.2">
      <c r="B864" s="115"/>
    </row>
    <row r="865" spans="2:2" x14ac:dyDescent="0.2">
      <c r="B865" s="115"/>
    </row>
    <row r="866" spans="2:2" x14ac:dyDescent="0.2">
      <c r="B866" s="115"/>
    </row>
    <row r="867" spans="2:2" x14ac:dyDescent="0.2">
      <c r="B867" s="115"/>
    </row>
    <row r="868" spans="2:2" x14ac:dyDescent="0.2">
      <c r="B868" s="115"/>
    </row>
    <row r="869" spans="2:2" x14ac:dyDescent="0.2">
      <c r="B869" s="115"/>
    </row>
    <row r="870" spans="2:2" x14ac:dyDescent="0.2">
      <c r="B870" s="115"/>
    </row>
    <row r="871" spans="2:2" x14ac:dyDescent="0.2">
      <c r="B871" s="115"/>
    </row>
    <row r="872" spans="2:2" x14ac:dyDescent="0.2">
      <c r="B872" s="115"/>
    </row>
    <row r="873" spans="2:2" x14ac:dyDescent="0.2">
      <c r="B873" s="115"/>
    </row>
    <row r="874" spans="2:2" x14ac:dyDescent="0.2">
      <c r="B874" s="115"/>
    </row>
    <row r="875" spans="2:2" x14ac:dyDescent="0.2">
      <c r="B875" s="115"/>
    </row>
    <row r="876" spans="2:2" x14ac:dyDescent="0.2">
      <c r="B876" s="115"/>
    </row>
    <row r="877" spans="2:2" x14ac:dyDescent="0.2">
      <c r="B877" s="115"/>
    </row>
    <row r="878" spans="2:2" x14ac:dyDescent="0.2">
      <c r="B878" s="115"/>
    </row>
    <row r="879" spans="2:2" x14ac:dyDescent="0.2">
      <c r="B879" s="115"/>
    </row>
    <row r="880" spans="2:2" x14ac:dyDescent="0.2">
      <c r="B880" s="115"/>
    </row>
    <row r="881" spans="2:2" x14ac:dyDescent="0.2">
      <c r="B881" s="115"/>
    </row>
    <row r="882" spans="2:2" x14ac:dyDescent="0.2">
      <c r="B882" s="115"/>
    </row>
    <row r="883" spans="2:2" x14ac:dyDescent="0.2">
      <c r="B883" s="115"/>
    </row>
    <row r="884" spans="2:2" x14ac:dyDescent="0.2">
      <c r="B884" s="115"/>
    </row>
    <row r="885" spans="2:2" x14ac:dyDescent="0.2">
      <c r="B885" s="115"/>
    </row>
    <row r="886" spans="2:2" x14ac:dyDescent="0.2">
      <c r="B886" s="115"/>
    </row>
    <row r="887" spans="2:2" x14ac:dyDescent="0.2">
      <c r="B887" s="115"/>
    </row>
    <row r="888" spans="2:2" x14ac:dyDescent="0.2">
      <c r="B888" s="115"/>
    </row>
    <row r="889" spans="2:2" x14ac:dyDescent="0.2">
      <c r="B889" s="115"/>
    </row>
    <row r="890" spans="2:2" x14ac:dyDescent="0.2">
      <c r="B890" s="115"/>
    </row>
    <row r="891" spans="2:2" x14ac:dyDescent="0.2">
      <c r="B891" s="115"/>
    </row>
    <row r="892" spans="2:2" x14ac:dyDescent="0.2">
      <c r="B892" s="115"/>
    </row>
    <row r="893" spans="2:2" x14ac:dyDescent="0.2">
      <c r="B893" s="115"/>
    </row>
    <row r="894" spans="2:2" x14ac:dyDescent="0.2">
      <c r="B894" s="115"/>
    </row>
    <row r="895" spans="2:2" x14ac:dyDescent="0.2">
      <c r="B895" s="115"/>
    </row>
    <row r="896" spans="2:2" x14ac:dyDescent="0.2">
      <c r="B896" s="115"/>
    </row>
    <row r="897" spans="2:2" x14ac:dyDescent="0.2">
      <c r="B897" s="115"/>
    </row>
    <row r="898" spans="2:2" x14ac:dyDescent="0.2">
      <c r="B898" s="115"/>
    </row>
    <row r="899" spans="2:2" x14ac:dyDescent="0.2">
      <c r="B899" s="115"/>
    </row>
    <row r="900" spans="2:2" x14ac:dyDescent="0.2">
      <c r="B900" s="115"/>
    </row>
    <row r="901" spans="2:2" x14ac:dyDescent="0.2">
      <c r="B901" s="115"/>
    </row>
    <row r="902" spans="2:2" x14ac:dyDescent="0.2">
      <c r="B902" s="115"/>
    </row>
    <row r="903" spans="2:2" x14ac:dyDescent="0.2">
      <c r="B903" s="115"/>
    </row>
    <row r="904" spans="2:2" x14ac:dyDescent="0.2">
      <c r="B904" s="115"/>
    </row>
    <row r="905" spans="2:2" x14ac:dyDescent="0.2">
      <c r="B905" s="115"/>
    </row>
    <row r="906" spans="2:2" x14ac:dyDescent="0.2">
      <c r="B906" s="115"/>
    </row>
    <row r="907" spans="2:2" x14ac:dyDescent="0.2">
      <c r="B907" s="115"/>
    </row>
    <row r="908" spans="2:2" x14ac:dyDescent="0.2">
      <c r="B908" s="115"/>
    </row>
    <row r="909" spans="2:2" x14ac:dyDescent="0.2">
      <c r="B909" s="115"/>
    </row>
    <row r="910" spans="2:2" x14ac:dyDescent="0.2">
      <c r="B910" s="115"/>
    </row>
    <row r="911" spans="2:2" x14ac:dyDescent="0.2">
      <c r="B911" s="115"/>
    </row>
    <row r="912" spans="2:2" x14ac:dyDescent="0.2">
      <c r="B912" s="115"/>
    </row>
    <row r="913" spans="2:2" x14ac:dyDescent="0.2">
      <c r="B913" s="115"/>
    </row>
    <row r="914" spans="2:2" x14ac:dyDescent="0.2">
      <c r="B914" s="115"/>
    </row>
    <row r="915" spans="2:2" x14ac:dyDescent="0.2">
      <c r="B915" s="115"/>
    </row>
    <row r="916" spans="2:2" x14ac:dyDescent="0.2">
      <c r="B916" s="115"/>
    </row>
    <row r="917" spans="2:2" x14ac:dyDescent="0.2">
      <c r="B917" s="115"/>
    </row>
    <row r="918" spans="2:2" x14ac:dyDescent="0.2">
      <c r="B918" s="115"/>
    </row>
    <row r="919" spans="2:2" x14ac:dyDescent="0.2">
      <c r="B919" s="115"/>
    </row>
    <row r="920" spans="2:2" x14ac:dyDescent="0.2">
      <c r="B920" s="115"/>
    </row>
    <row r="921" spans="2:2" x14ac:dyDescent="0.2">
      <c r="B921" s="115"/>
    </row>
    <row r="922" spans="2:2" x14ac:dyDescent="0.2">
      <c r="B922" s="115"/>
    </row>
    <row r="923" spans="2:2" x14ac:dyDescent="0.2">
      <c r="B923" s="115"/>
    </row>
    <row r="924" spans="2:2" x14ac:dyDescent="0.2">
      <c r="B924" s="115"/>
    </row>
    <row r="925" spans="2:2" x14ac:dyDescent="0.2">
      <c r="B925" s="115"/>
    </row>
    <row r="926" spans="2:2" x14ac:dyDescent="0.2">
      <c r="B926" s="115"/>
    </row>
    <row r="927" spans="2:2" x14ac:dyDescent="0.2">
      <c r="B927" s="115"/>
    </row>
    <row r="928" spans="2:2" x14ac:dyDescent="0.2">
      <c r="B928" s="115"/>
    </row>
    <row r="929" spans="2:2" x14ac:dyDescent="0.2">
      <c r="B929" s="115"/>
    </row>
    <row r="930" spans="2:2" x14ac:dyDescent="0.2">
      <c r="B930" s="115"/>
    </row>
    <row r="931" spans="2:2" x14ac:dyDescent="0.2">
      <c r="B931" s="115"/>
    </row>
    <row r="932" spans="2:2" x14ac:dyDescent="0.2">
      <c r="B932" s="115"/>
    </row>
    <row r="933" spans="2:2" x14ac:dyDescent="0.2">
      <c r="B933" s="115"/>
    </row>
    <row r="934" spans="2:2" x14ac:dyDescent="0.2">
      <c r="B934" s="115"/>
    </row>
    <row r="935" spans="2:2" x14ac:dyDescent="0.2">
      <c r="B935" s="115"/>
    </row>
    <row r="936" spans="2:2" x14ac:dyDescent="0.2">
      <c r="B936" s="115"/>
    </row>
    <row r="937" spans="2:2" x14ac:dyDescent="0.2">
      <c r="B937" s="115"/>
    </row>
    <row r="938" spans="2:2" x14ac:dyDescent="0.2">
      <c r="B938" s="115"/>
    </row>
    <row r="939" spans="2:2" x14ac:dyDescent="0.2">
      <c r="B939" s="115"/>
    </row>
    <row r="940" spans="2:2" x14ac:dyDescent="0.2">
      <c r="B940" s="115"/>
    </row>
    <row r="941" spans="2:2" x14ac:dyDescent="0.2">
      <c r="B941" s="115"/>
    </row>
    <row r="942" spans="2:2" x14ac:dyDescent="0.2">
      <c r="B942" s="115"/>
    </row>
    <row r="943" spans="2:2" x14ac:dyDescent="0.2">
      <c r="B943" s="115"/>
    </row>
    <row r="944" spans="2:2" x14ac:dyDescent="0.2">
      <c r="B944" s="115"/>
    </row>
    <row r="945" spans="2:2" x14ac:dyDescent="0.2">
      <c r="B945" s="115"/>
    </row>
    <row r="946" spans="2:2" x14ac:dyDescent="0.2">
      <c r="B946" s="115"/>
    </row>
    <row r="947" spans="2:2" x14ac:dyDescent="0.2">
      <c r="B947" s="115"/>
    </row>
    <row r="948" spans="2:2" x14ac:dyDescent="0.2">
      <c r="B948" s="115"/>
    </row>
    <row r="949" spans="2:2" x14ac:dyDescent="0.2">
      <c r="B949" s="115"/>
    </row>
    <row r="950" spans="2:2" x14ac:dyDescent="0.2">
      <c r="B950" s="115"/>
    </row>
    <row r="951" spans="2:2" x14ac:dyDescent="0.2">
      <c r="B951" s="115"/>
    </row>
    <row r="952" spans="2:2" x14ac:dyDescent="0.2">
      <c r="B952" s="115"/>
    </row>
    <row r="953" spans="2:2" x14ac:dyDescent="0.2">
      <c r="B953" s="115"/>
    </row>
    <row r="954" spans="2:2" x14ac:dyDescent="0.2">
      <c r="B954" s="115"/>
    </row>
    <row r="955" spans="2:2" x14ac:dyDescent="0.2">
      <c r="B955" s="115"/>
    </row>
    <row r="956" spans="2:2" x14ac:dyDescent="0.2">
      <c r="B956" s="115"/>
    </row>
    <row r="957" spans="2:2" x14ac:dyDescent="0.2">
      <c r="B957" s="115"/>
    </row>
    <row r="958" spans="2:2" x14ac:dyDescent="0.2">
      <c r="B958" s="115"/>
    </row>
    <row r="959" spans="2:2" x14ac:dyDescent="0.2">
      <c r="B959" s="115"/>
    </row>
    <row r="960" spans="2:2" x14ac:dyDescent="0.2">
      <c r="B960" s="115"/>
    </row>
    <row r="961" spans="2:2" x14ac:dyDescent="0.2">
      <c r="B961" s="115"/>
    </row>
    <row r="962" spans="2:2" x14ac:dyDescent="0.2">
      <c r="B962" s="115"/>
    </row>
    <row r="963" spans="2:2" x14ac:dyDescent="0.2">
      <c r="B963" s="115"/>
    </row>
    <row r="964" spans="2:2" x14ac:dyDescent="0.2">
      <c r="B964" s="115"/>
    </row>
    <row r="965" spans="2:2" x14ac:dyDescent="0.2">
      <c r="B965" s="115"/>
    </row>
    <row r="966" spans="2:2" x14ac:dyDescent="0.2">
      <c r="B966" s="115"/>
    </row>
    <row r="967" spans="2:2" x14ac:dyDescent="0.2">
      <c r="B967" s="115"/>
    </row>
    <row r="968" spans="2:2" x14ac:dyDescent="0.2">
      <c r="B968" s="115"/>
    </row>
    <row r="969" spans="2:2" x14ac:dyDescent="0.2">
      <c r="B969" s="115"/>
    </row>
    <row r="970" spans="2:2" x14ac:dyDescent="0.2">
      <c r="B970" s="115"/>
    </row>
    <row r="971" spans="2:2" x14ac:dyDescent="0.2">
      <c r="B971" s="115"/>
    </row>
    <row r="972" spans="2:2" x14ac:dyDescent="0.2">
      <c r="B972" s="115"/>
    </row>
    <row r="973" spans="2:2" x14ac:dyDescent="0.2">
      <c r="B973" s="115"/>
    </row>
    <row r="974" spans="2:2" x14ac:dyDescent="0.2">
      <c r="B974" s="115"/>
    </row>
    <row r="975" spans="2:2" x14ac:dyDescent="0.2">
      <c r="B975" s="115"/>
    </row>
    <row r="976" spans="2:2" x14ac:dyDescent="0.2">
      <c r="B976" s="115"/>
    </row>
    <row r="977" spans="2:6" x14ac:dyDescent="0.2">
      <c r="B977" s="115"/>
    </row>
    <row r="978" spans="2:6" x14ac:dyDescent="0.2">
      <c r="B978" s="115"/>
    </row>
    <row r="979" spans="2:6" x14ac:dyDescent="0.2">
      <c r="B979" s="115"/>
    </row>
    <row r="980" spans="2:6" x14ac:dyDescent="0.2">
      <c r="B980" s="116"/>
      <c r="F980" s="142"/>
    </row>
    <row r="981" spans="2:6" x14ac:dyDescent="0.2">
      <c r="B981" s="116"/>
      <c r="F981" s="142"/>
    </row>
    <row r="982" spans="2:6" x14ac:dyDescent="0.2">
      <c r="B982" s="116"/>
      <c r="F982" s="142"/>
    </row>
    <row r="983" spans="2:6" x14ac:dyDescent="0.2">
      <c r="B983" s="116"/>
      <c r="F983" s="142"/>
    </row>
    <row r="984" spans="2:6" x14ac:dyDescent="0.2">
      <c r="B984" s="116"/>
      <c r="F984" s="142"/>
    </row>
    <row r="985" spans="2:6" x14ac:dyDescent="0.2">
      <c r="B985" s="116"/>
      <c r="F985" s="142"/>
    </row>
    <row r="986" spans="2:6" x14ac:dyDescent="0.2">
      <c r="B986" s="116"/>
      <c r="F986" s="142"/>
    </row>
    <row r="987" spans="2:6" x14ac:dyDescent="0.2">
      <c r="B987" s="116"/>
      <c r="F987" s="142"/>
    </row>
    <row r="988" spans="2:6" x14ac:dyDescent="0.2">
      <c r="B988" s="116"/>
      <c r="F988" s="142"/>
    </row>
    <row r="989" spans="2:6" x14ac:dyDescent="0.2">
      <c r="B989" s="116"/>
      <c r="F989" s="142"/>
    </row>
    <row r="990" spans="2:6" x14ac:dyDescent="0.2">
      <c r="B990" s="116"/>
      <c r="F990" s="142"/>
    </row>
    <row r="991" spans="2:6" x14ac:dyDescent="0.2">
      <c r="B991" s="116"/>
      <c r="F991" s="142"/>
    </row>
    <row r="992" spans="2:6" x14ac:dyDescent="0.2">
      <c r="B992" s="116"/>
      <c r="F992" s="142"/>
    </row>
    <row r="993" spans="2:6" x14ac:dyDescent="0.2">
      <c r="B993" s="116"/>
      <c r="F993" s="142"/>
    </row>
    <row r="994" spans="2:6" x14ac:dyDescent="0.2">
      <c r="B994" s="116"/>
    </row>
    <row r="995" spans="2:6" x14ac:dyDescent="0.2">
      <c r="B995" s="116"/>
    </row>
    <row r="996" spans="2:6" x14ac:dyDescent="0.2">
      <c r="B996" s="116"/>
      <c r="F996" s="142"/>
    </row>
    <row r="997" spans="2:6" x14ac:dyDescent="0.2">
      <c r="B997" s="116"/>
      <c r="F997" s="142"/>
    </row>
    <row r="998" spans="2:6" x14ac:dyDescent="0.2">
      <c r="B998" s="116"/>
      <c r="F998" s="142"/>
    </row>
    <row r="999" spans="2:6" x14ac:dyDescent="0.2">
      <c r="B999" s="116"/>
      <c r="F999" s="142"/>
    </row>
    <row r="1000" spans="2:6" x14ac:dyDescent="0.2">
      <c r="B1000" s="116"/>
      <c r="F1000" s="142"/>
    </row>
    <row r="1001" spans="2:6" x14ac:dyDescent="0.2">
      <c r="B1001" s="116"/>
      <c r="F1001" s="142"/>
    </row>
    <row r="1002" spans="2:6" x14ac:dyDescent="0.2">
      <c r="B1002" s="116"/>
      <c r="F1002" s="142"/>
    </row>
    <row r="1003" spans="2:6" x14ac:dyDescent="0.2">
      <c r="B1003" s="116"/>
      <c r="F1003" s="142"/>
    </row>
    <row r="1004" spans="2:6" x14ac:dyDescent="0.2">
      <c r="B1004" s="116"/>
      <c r="F1004" s="142"/>
    </row>
    <row r="1005" spans="2:6" x14ac:dyDescent="0.2">
      <c r="B1005" s="116"/>
      <c r="F1005" s="142"/>
    </row>
    <row r="1006" spans="2:6" x14ac:dyDescent="0.2">
      <c r="B1006" s="116"/>
      <c r="F1006" s="142"/>
    </row>
    <row r="1007" spans="2:6" x14ac:dyDescent="0.2">
      <c r="B1007" s="116"/>
      <c r="F1007" s="142"/>
    </row>
    <row r="1008" spans="2:6" x14ac:dyDescent="0.2">
      <c r="B1008" s="116"/>
    </row>
    <row r="1009" spans="2:6" x14ac:dyDescent="0.2">
      <c r="B1009" s="116"/>
      <c r="F1009" s="142"/>
    </row>
    <row r="1010" spans="2:6" x14ac:dyDescent="0.2">
      <c r="B1010" s="116"/>
      <c r="F1010" s="142"/>
    </row>
    <row r="1011" spans="2:6" x14ac:dyDescent="0.2">
      <c r="B1011" s="116"/>
      <c r="F1011" s="142"/>
    </row>
    <row r="1012" spans="2:6" x14ac:dyDescent="0.2">
      <c r="B1012" s="116"/>
      <c r="F1012" s="142"/>
    </row>
    <row r="1013" spans="2:6" x14ac:dyDescent="0.2">
      <c r="B1013" s="116"/>
      <c r="F1013" s="142"/>
    </row>
    <row r="1014" spans="2:6" x14ac:dyDescent="0.2">
      <c r="B1014" s="116"/>
    </row>
    <row r="1015" spans="2:6" x14ac:dyDescent="0.2">
      <c r="B1015" s="116"/>
      <c r="F1015" s="142"/>
    </row>
    <row r="1016" spans="2:6" x14ac:dyDescent="0.2">
      <c r="B1016" s="116"/>
      <c r="F1016" s="142"/>
    </row>
    <row r="1017" spans="2:6" x14ac:dyDescent="0.2">
      <c r="B1017" s="116"/>
      <c r="F1017" s="142"/>
    </row>
    <row r="1018" spans="2:6" x14ac:dyDescent="0.2">
      <c r="B1018" s="116"/>
      <c r="F1018" s="142"/>
    </row>
    <row r="1019" spans="2:6" x14ac:dyDescent="0.2">
      <c r="B1019" s="116"/>
      <c r="F1019" s="142"/>
    </row>
    <row r="1020" spans="2:6" x14ac:dyDescent="0.2">
      <c r="B1020" s="116"/>
    </row>
    <row r="1021" spans="2:6" x14ac:dyDescent="0.2">
      <c r="B1021" s="116"/>
      <c r="F1021" s="142"/>
    </row>
    <row r="1022" spans="2:6" x14ac:dyDescent="0.2">
      <c r="B1022" s="116"/>
      <c r="F1022" s="142"/>
    </row>
    <row r="1023" spans="2:6" x14ac:dyDescent="0.2">
      <c r="B1023" s="116"/>
      <c r="F1023" s="142"/>
    </row>
    <row r="1024" spans="2:6" x14ac:dyDescent="0.2">
      <c r="B1024" s="116"/>
      <c r="F1024" s="142"/>
    </row>
    <row r="1025" spans="2:6" x14ac:dyDescent="0.2">
      <c r="B1025" s="116"/>
      <c r="F1025" s="142"/>
    </row>
    <row r="1026" spans="2:6" x14ac:dyDescent="0.2">
      <c r="B1026" s="116"/>
    </row>
    <row r="1027" spans="2:6" x14ac:dyDescent="0.2">
      <c r="B1027" s="116"/>
      <c r="F1027" s="142"/>
    </row>
    <row r="1028" spans="2:6" x14ac:dyDescent="0.2">
      <c r="B1028" s="116"/>
      <c r="F1028" s="142"/>
    </row>
    <row r="1029" spans="2:6" x14ac:dyDescent="0.2">
      <c r="B1029" s="116"/>
      <c r="F1029" s="142"/>
    </row>
    <row r="1030" spans="2:6" x14ac:dyDescent="0.2">
      <c r="B1030" s="116"/>
      <c r="F1030" s="142"/>
    </row>
    <row r="1031" spans="2:6" x14ac:dyDescent="0.2">
      <c r="B1031" s="116"/>
      <c r="F1031" s="142"/>
    </row>
    <row r="1032" spans="2:6" x14ac:dyDescent="0.2">
      <c r="B1032" s="116"/>
    </row>
    <row r="1033" spans="2:6" x14ac:dyDescent="0.2">
      <c r="B1033" s="116"/>
      <c r="F1033" s="142"/>
    </row>
    <row r="1034" spans="2:6" x14ac:dyDescent="0.2">
      <c r="B1034" s="116"/>
    </row>
    <row r="1035" spans="2:6" x14ac:dyDescent="0.2">
      <c r="B1035" s="116"/>
      <c r="F1035" s="142"/>
    </row>
    <row r="1036" spans="2:6" x14ac:dyDescent="0.2">
      <c r="B1036" s="116"/>
      <c r="F1036" s="142"/>
    </row>
    <row r="1037" spans="2:6" x14ac:dyDescent="0.2">
      <c r="B1037" s="116"/>
      <c r="F1037" s="142"/>
    </row>
    <row r="1038" spans="2:6" x14ac:dyDescent="0.2">
      <c r="B1038" s="116"/>
      <c r="F1038" s="142"/>
    </row>
    <row r="1039" spans="2:6" x14ac:dyDescent="0.2">
      <c r="B1039" s="116"/>
      <c r="F1039" s="142"/>
    </row>
    <row r="1040" spans="2:6" x14ac:dyDescent="0.2">
      <c r="B1040" s="116"/>
      <c r="F1040" s="142"/>
    </row>
    <row r="1041" spans="2:6" x14ac:dyDescent="0.2">
      <c r="B1041" s="116"/>
      <c r="F1041" s="142"/>
    </row>
    <row r="1042" spans="2:6" x14ac:dyDescent="0.2">
      <c r="B1042" s="116"/>
      <c r="F1042" s="142"/>
    </row>
    <row r="1043" spans="2:6" x14ac:dyDescent="0.2">
      <c r="B1043" s="116"/>
      <c r="F1043" s="142"/>
    </row>
    <row r="1044" spans="2:6" x14ac:dyDescent="0.2">
      <c r="B1044" s="116"/>
      <c r="F1044" s="142"/>
    </row>
    <row r="1045" spans="2:6" x14ac:dyDescent="0.2">
      <c r="B1045" s="116"/>
      <c r="F1045" s="142"/>
    </row>
    <row r="1046" spans="2:6" x14ac:dyDescent="0.2">
      <c r="B1046" s="116"/>
      <c r="F1046" s="142"/>
    </row>
    <row r="1047" spans="2:6" x14ac:dyDescent="0.2">
      <c r="B1047" s="116"/>
      <c r="F1047" s="142"/>
    </row>
    <row r="1048" spans="2:6" x14ac:dyDescent="0.2">
      <c r="B1048" s="116"/>
      <c r="F1048" s="142"/>
    </row>
    <row r="1049" spans="2:6" x14ac:dyDescent="0.2">
      <c r="B1049" s="116"/>
      <c r="F1049" s="142"/>
    </row>
    <row r="1050" spans="2:6" x14ac:dyDescent="0.2">
      <c r="B1050" s="116"/>
      <c r="F1050" s="142"/>
    </row>
    <row r="1051" spans="2:6" x14ac:dyDescent="0.2">
      <c r="B1051" s="116"/>
      <c r="F1051" s="142"/>
    </row>
    <row r="1052" spans="2:6" x14ac:dyDescent="0.2">
      <c r="B1052" s="116"/>
      <c r="F1052" s="142"/>
    </row>
    <row r="1053" spans="2:6" x14ac:dyDescent="0.2">
      <c r="B1053" s="116"/>
      <c r="F1053" s="142"/>
    </row>
    <row r="1054" spans="2:6" x14ac:dyDescent="0.2">
      <c r="B1054" s="116"/>
      <c r="F1054" s="142"/>
    </row>
    <row r="1055" spans="2:6" x14ac:dyDescent="0.2">
      <c r="B1055" s="116"/>
      <c r="F1055" s="142"/>
    </row>
    <row r="1056" spans="2:6" x14ac:dyDescent="0.2">
      <c r="B1056" s="116"/>
      <c r="F1056" s="142"/>
    </row>
    <row r="1057" spans="2:6" x14ac:dyDescent="0.2">
      <c r="B1057" s="116"/>
      <c r="F1057" s="142"/>
    </row>
    <row r="1058" spans="2:6" x14ac:dyDescent="0.2">
      <c r="B1058" s="116"/>
      <c r="F1058" s="142"/>
    </row>
    <row r="1059" spans="2:6" x14ac:dyDescent="0.2">
      <c r="B1059" s="116"/>
      <c r="F1059" s="142"/>
    </row>
    <row r="1060" spans="2:6" x14ac:dyDescent="0.2">
      <c r="B1060" s="116"/>
      <c r="F1060" s="142"/>
    </row>
    <row r="1061" spans="2:6" x14ac:dyDescent="0.2">
      <c r="B1061" s="116"/>
      <c r="F1061" s="142"/>
    </row>
    <row r="1062" spans="2:6" x14ac:dyDescent="0.2">
      <c r="B1062" s="116"/>
      <c r="F1062" s="142"/>
    </row>
    <row r="1063" spans="2:6" x14ac:dyDescent="0.2">
      <c r="B1063" s="116"/>
      <c r="F1063" s="142"/>
    </row>
    <row r="1064" spans="2:6" x14ac:dyDescent="0.2">
      <c r="B1064" s="116"/>
      <c r="F1064" s="142"/>
    </row>
    <row r="1065" spans="2:6" x14ac:dyDescent="0.2">
      <c r="B1065" s="116"/>
      <c r="F1065" s="142"/>
    </row>
    <row r="1066" spans="2:6" x14ac:dyDescent="0.2">
      <c r="B1066" s="116"/>
      <c r="F1066" s="142"/>
    </row>
    <row r="1067" spans="2:6" x14ac:dyDescent="0.2">
      <c r="B1067" s="116"/>
      <c r="F1067" s="142"/>
    </row>
    <row r="1068" spans="2:6" x14ac:dyDescent="0.2">
      <c r="B1068" s="116"/>
      <c r="F1068" s="142"/>
    </row>
    <row r="1069" spans="2:6" x14ac:dyDescent="0.2">
      <c r="B1069" s="116"/>
      <c r="F1069" s="142"/>
    </row>
    <row r="1070" spans="2:6" x14ac:dyDescent="0.2">
      <c r="B1070" s="116"/>
      <c r="F1070" s="142"/>
    </row>
    <row r="1071" spans="2:6" x14ac:dyDescent="0.2">
      <c r="B1071" s="116"/>
      <c r="F1071" s="142"/>
    </row>
    <row r="1072" spans="2:6" x14ac:dyDescent="0.2">
      <c r="B1072" s="116"/>
      <c r="F1072" s="142"/>
    </row>
    <row r="1073" spans="2:6" x14ac:dyDescent="0.2">
      <c r="B1073" s="116"/>
      <c r="F1073" s="142"/>
    </row>
    <row r="1074" spans="2:6" x14ac:dyDescent="0.2">
      <c r="B1074" s="116"/>
      <c r="F1074" s="142"/>
    </row>
    <row r="1075" spans="2:6" x14ac:dyDescent="0.2">
      <c r="B1075" s="116"/>
      <c r="F1075" s="142"/>
    </row>
    <row r="1076" spans="2:6" x14ac:dyDescent="0.2">
      <c r="B1076" s="116"/>
      <c r="F1076" s="142"/>
    </row>
    <row r="1077" spans="2:6" x14ac:dyDescent="0.2">
      <c r="B1077" s="116"/>
      <c r="F1077" s="142"/>
    </row>
    <row r="1078" spans="2:6" x14ac:dyDescent="0.2">
      <c r="B1078" s="116"/>
      <c r="F1078" s="142"/>
    </row>
    <row r="1079" spans="2:6" x14ac:dyDescent="0.2">
      <c r="B1079" s="116"/>
      <c r="F1079" s="142"/>
    </row>
    <row r="1080" spans="2:6" x14ac:dyDescent="0.2">
      <c r="B1080" s="116"/>
      <c r="F1080" s="142"/>
    </row>
    <row r="1081" spans="2:6" x14ac:dyDescent="0.2">
      <c r="B1081" s="116"/>
      <c r="F1081" s="142"/>
    </row>
    <row r="1082" spans="2:6" x14ac:dyDescent="0.2">
      <c r="B1082" s="116"/>
      <c r="F1082" s="142"/>
    </row>
    <row r="1083" spans="2:6" x14ac:dyDescent="0.2">
      <c r="B1083" s="116"/>
      <c r="F1083" s="142"/>
    </row>
    <row r="1084" spans="2:6" x14ac:dyDescent="0.2">
      <c r="B1084" s="116"/>
      <c r="F1084" s="142"/>
    </row>
    <row r="1085" spans="2:6" x14ac:dyDescent="0.2">
      <c r="B1085" s="116"/>
      <c r="F1085" s="142"/>
    </row>
    <row r="1086" spans="2:6" x14ac:dyDescent="0.2">
      <c r="B1086" s="116"/>
      <c r="F1086" s="142"/>
    </row>
    <row r="1087" spans="2:6" x14ac:dyDescent="0.2">
      <c r="B1087" s="116"/>
      <c r="F1087" s="142"/>
    </row>
    <row r="1088" spans="2:6" x14ac:dyDescent="0.2">
      <c r="B1088" s="116"/>
      <c r="F1088" s="142"/>
    </row>
    <row r="1089" spans="2:6" x14ac:dyDescent="0.2">
      <c r="B1089" s="116"/>
      <c r="F1089" s="142"/>
    </row>
    <row r="1090" spans="2:6" x14ac:dyDescent="0.2">
      <c r="B1090" s="116"/>
      <c r="F1090" s="142"/>
    </row>
    <row r="1091" spans="2:6" x14ac:dyDescent="0.2">
      <c r="B1091" s="116"/>
      <c r="F1091" s="142"/>
    </row>
    <row r="1092" spans="2:6" x14ac:dyDescent="0.2">
      <c r="B1092" s="116"/>
    </row>
    <row r="1093" spans="2:6" x14ac:dyDescent="0.2">
      <c r="B1093" s="116"/>
    </row>
    <row r="1094" spans="2:6" x14ac:dyDescent="0.2">
      <c r="B1094" s="116"/>
      <c r="F1094" s="142"/>
    </row>
    <row r="1095" spans="2:6" x14ac:dyDescent="0.2">
      <c r="B1095" s="116"/>
      <c r="F1095" s="142"/>
    </row>
    <row r="1096" spans="2:6" x14ac:dyDescent="0.2">
      <c r="B1096" s="116"/>
    </row>
    <row r="1097" spans="2:6" x14ac:dyDescent="0.2">
      <c r="B1097" s="116"/>
      <c r="F1097" s="142"/>
    </row>
    <row r="1098" spans="2:6" x14ac:dyDescent="0.2">
      <c r="B1098" s="116"/>
      <c r="F1098" s="142"/>
    </row>
    <row r="1099" spans="2:6" x14ac:dyDescent="0.2">
      <c r="B1099" s="116"/>
      <c r="F1099" s="142"/>
    </row>
    <row r="1100" spans="2:6" x14ac:dyDescent="0.2">
      <c r="B1100" s="116"/>
    </row>
    <row r="1101" spans="2:6" x14ac:dyDescent="0.2">
      <c r="B1101" s="116"/>
    </row>
    <row r="1102" spans="2:6" x14ac:dyDescent="0.2">
      <c r="B1102" s="116"/>
      <c r="F1102" s="142"/>
    </row>
    <row r="1103" spans="2:6" x14ac:dyDescent="0.2">
      <c r="B1103" s="116"/>
      <c r="F1103" s="142"/>
    </row>
    <row r="1104" spans="2:6" x14ac:dyDescent="0.2">
      <c r="B1104" s="116"/>
      <c r="F1104" s="142"/>
    </row>
    <row r="1105" spans="2:6" x14ac:dyDescent="0.2">
      <c r="B1105" s="116"/>
      <c r="F1105" s="142"/>
    </row>
    <row r="1106" spans="2:6" x14ac:dyDescent="0.2">
      <c r="B1106" s="116"/>
    </row>
    <row r="1107" spans="2:6" x14ac:dyDescent="0.2">
      <c r="B1107" s="116"/>
      <c r="F1107" s="142"/>
    </row>
    <row r="1108" spans="2:6" x14ac:dyDescent="0.2">
      <c r="B1108" s="116"/>
      <c r="F1108" s="142"/>
    </row>
    <row r="1109" spans="2:6" x14ac:dyDescent="0.2">
      <c r="B1109" s="116"/>
    </row>
    <row r="1110" spans="2:6" x14ac:dyDescent="0.2">
      <c r="B1110" s="116"/>
      <c r="F1110" s="142"/>
    </row>
    <row r="1111" spans="2:6" x14ac:dyDescent="0.2">
      <c r="B1111" s="116"/>
      <c r="F1111" s="142"/>
    </row>
    <row r="1112" spans="2:6" x14ac:dyDescent="0.2">
      <c r="B1112" s="116"/>
      <c r="F1112" s="142"/>
    </row>
    <row r="1113" spans="2:6" x14ac:dyDescent="0.2">
      <c r="B1113" s="116"/>
      <c r="F1113" s="142"/>
    </row>
    <row r="1114" spans="2:6" x14ac:dyDescent="0.2">
      <c r="B1114" s="116"/>
    </row>
    <row r="1115" spans="2:6" x14ac:dyDescent="0.2">
      <c r="B1115" s="116"/>
    </row>
    <row r="1116" spans="2:6" x14ac:dyDescent="0.2">
      <c r="B1116" s="116"/>
      <c r="F1116" s="142"/>
    </row>
    <row r="1117" spans="2:6" x14ac:dyDescent="0.2">
      <c r="B1117" s="116"/>
      <c r="F1117" s="142"/>
    </row>
    <row r="1118" spans="2:6" x14ac:dyDescent="0.2">
      <c r="B1118" s="116"/>
      <c r="F1118" s="142"/>
    </row>
    <row r="1119" spans="2:6" x14ac:dyDescent="0.2">
      <c r="B1119" s="116"/>
    </row>
    <row r="1120" spans="2:6" x14ac:dyDescent="0.2">
      <c r="B1120" s="116"/>
      <c r="F1120" s="142"/>
    </row>
    <row r="1121" spans="2:6" x14ac:dyDescent="0.2">
      <c r="B1121" s="116"/>
      <c r="F1121" s="142"/>
    </row>
    <row r="1122" spans="2:6" x14ac:dyDescent="0.2">
      <c r="B1122" s="116"/>
      <c r="F1122" s="142"/>
    </row>
    <row r="1123" spans="2:6" x14ac:dyDescent="0.2">
      <c r="B1123" s="116"/>
      <c r="F1123" s="142"/>
    </row>
    <row r="1124" spans="2:6" x14ac:dyDescent="0.2">
      <c r="B1124" s="116"/>
      <c r="F1124" s="142"/>
    </row>
    <row r="1125" spans="2:6" x14ac:dyDescent="0.2">
      <c r="B1125" s="116"/>
      <c r="F1125" s="142"/>
    </row>
    <row r="1126" spans="2:6" x14ac:dyDescent="0.2">
      <c r="B1126" s="116"/>
      <c r="F1126" s="142"/>
    </row>
    <row r="1127" spans="2:6" x14ac:dyDescent="0.2">
      <c r="B1127" s="116"/>
      <c r="F1127" s="142"/>
    </row>
    <row r="1128" spans="2:6" x14ac:dyDescent="0.2">
      <c r="B1128" s="116"/>
      <c r="F1128" s="142"/>
    </row>
    <row r="1129" spans="2:6" x14ac:dyDescent="0.2">
      <c r="B1129" s="116"/>
    </row>
    <row r="1130" spans="2:6" x14ac:dyDescent="0.2">
      <c r="B1130" s="116"/>
      <c r="F1130" s="142"/>
    </row>
    <row r="1131" spans="2:6" x14ac:dyDescent="0.2">
      <c r="B1131" s="116"/>
      <c r="F1131" s="142"/>
    </row>
    <row r="1132" spans="2:6" x14ac:dyDescent="0.2">
      <c r="B1132" s="116"/>
      <c r="F1132" s="142"/>
    </row>
    <row r="1133" spans="2:6" x14ac:dyDescent="0.2">
      <c r="B1133" s="116"/>
      <c r="F1133" s="142"/>
    </row>
    <row r="1134" spans="2:6" x14ac:dyDescent="0.2">
      <c r="B1134" s="116"/>
      <c r="F1134" s="142"/>
    </row>
    <row r="1135" spans="2:6" x14ac:dyDescent="0.2">
      <c r="B1135" s="116"/>
      <c r="F1135" s="142"/>
    </row>
    <row r="1136" spans="2:6" x14ac:dyDescent="0.2">
      <c r="B1136" s="116"/>
      <c r="F1136" s="142"/>
    </row>
    <row r="1137" spans="2:6" x14ac:dyDescent="0.2">
      <c r="B1137" s="116"/>
      <c r="F1137" s="142"/>
    </row>
    <row r="1138" spans="2:6" x14ac:dyDescent="0.2">
      <c r="B1138" s="116"/>
      <c r="F1138" s="142"/>
    </row>
    <row r="1139" spans="2:6" x14ac:dyDescent="0.2">
      <c r="B1139" s="116"/>
      <c r="F1139" s="142"/>
    </row>
    <row r="1140" spans="2:6" x14ac:dyDescent="0.2">
      <c r="B1140" s="116"/>
      <c r="F1140" s="142"/>
    </row>
    <row r="1141" spans="2:6" x14ac:dyDescent="0.2">
      <c r="B1141" s="116"/>
      <c r="F1141" s="142"/>
    </row>
    <row r="1142" spans="2:6" x14ac:dyDescent="0.2">
      <c r="B1142" s="116"/>
      <c r="F1142" s="142"/>
    </row>
    <row r="1143" spans="2:6" x14ac:dyDescent="0.2">
      <c r="B1143" s="116"/>
      <c r="F1143" s="142"/>
    </row>
    <row r="1144" spans="2:6" x14ac:dyDescent="0.2">
      <c r="B1144" s="116"/>
      <c r="F1144" s="142"/>
    </row>
    <row r="1145" spans="2:6" x14ac:dyDescent="0.2">
      <c r="B1145" s="116"/>
      <c r="F1145" s="142"/>
    </row>
    <row r="1146" spans="2:6" x14ac:dyDescent="0.2">
      <c r="B1146" s="116"/>
      <c r="F1146" s="142"/>
    </row>
    <row r="1147" spans="2:6" x14ac:dyDescent="0.2">
      <c r="B1147" s="116"/>
      <c r="F1147" s="142"/>
    </row>
    <row r="1148" spans="2:6" x14ac:dyDescent="0.2">
      <c r="B1148" s="116"/>
      <c r="F1148" s="142"/>
    </row>
    <row r="1149" spans="2:6" x14ac:dyDescent="0.2">
      <c r="B1149" s="116"/>
      <c r="F1149" s="142"/>
    </row>
    <row r="1150" spans="2:6" x14ac:dyDescent="0.2">
      <c r="B1150" s="116"/>
      <c r="F1150" s="142"/>
    </row>
    <row r="1151" spans="2:6" x14ac:dyDescent="0.2">
      <c r="B1151" s="116"/>
      <c r="F1151" s="142"/>
    </row>
    <row r="1152" spans="2:6" x14ac:dyDescent="0.2">
      <c r="B1152" s="116"/>
      <c r="F1152" s="142"/>
    </row>
    <row r="1153" spans="2:6" x14ac:dyDescent="0.2">
      <c r="B1153" s="116"/>
    </row>
    <row r="1154" spans="2:6" x14ac:dyDescent="0.2">
      <c r="B1154" s="116"/>
      <c r="F1154" s="142"/>
    </row>
    <row r="1155" spans="2:6" x14ac:dyDescent="0.2">
      <c r="B1155" s="116"/>
      <c r="F1155" s="142"/>
    </row>
    <row r="1156" spans="2:6" x14ac:dyDescent="0.2">
      <c r="B1156" s="116"/>
      <c r="F1156" s="142"/>
    </row>
    <row r="1157" spans="2:6" x14ac:dyDescent="0.2">
      <c r="B1157" s="116"/>
      <c r="F1157" s="142"/>
    </row>
    <row r="1158" spans="2:6" x14ac:dyDescent="0.2">
      <c r="B1158" s="116"/>
      <c r="F1158" s="142"/>
    </row>
    <row r="1159" spans="2:6" x14ac:dyDescent="0.2">
      <c r="B1159" s="116"/>
      <c r="F1159" s="142"/>
    </row>
    <row r="1160" spans="2:6" x14ac:dyDescent="0.2">
      <c r="B1160" s="116"/>
      <c r="F1160" s="142"/>
    </row>
    <row r="1161" spans="2:6" x14ac:dyDescent="0.2">
      <c r="B1161" s="116"/>
      <c r="F1161" s="142"/>
    </row>
    <row r="1162" spans="2:6" x14ac:dyDescent="0.2">
      <c r="B1162" s="116"/>
      <c r="F1162" s="142"/>
    </row>
    <row r="1163" spans="2:6" x14ac:dyDescent="0.2">
      <c r="B1163" s="116"/>
    </row>
    <row r="1164" spans="2:6" x14ac:dyDescent="0.2">
      <c r="B1164" s="116"/>
      <c r="F1164" s="142"/>
    </row>
    <row r="1165" spans="2:6" x14ac:dyDescent="0.2">
      <c r="B1165" s="116"/>
      <c r="F1165" s="142"/>
    </row>
    <row r="1166" spans="2:6" x14ac:dyDescent="0.2">
      <c r="B1166" s="116"/>
      <c r="F1166" s="142"/>
    </row>
    <row r="1167" spans="2:6" x14ac:dyDescent="0.2">
      <c r="B1167" s="116"/>
      <c r="F1167" s="142"/>
    </row>
    <row r="1168" spans="2:6" x14ac:dyDescent="0.2">
      <c r="B1168" s="116"/>
      <c r="F1168" s="142"/>
    </row>
    <row r="1169" spans="2:6" x14ac:dyDescent="0.2">
      <c r="B1169" s="116"/>
      <c r="F1169" s="142"/>
    </row>
    <row r="1170" spans="2:6" x14ac:dyDescent="0.2">
      <c r="B1170" s="116"/>
      <c r="F1170" s="142"/>
    </row>
    <row r="1171" spans="2:6" x14ac:dyDescent="0.2">
      <c r="B1171" s="116"/>
    </row>
    <row r="1172" spans="2:6" x14ac:dyDescent="0.2">
      <c r="B1172" s="116"/>
      <c r="F1172" s="142"/>
    </row>
    <row r="1173" spans="2:6" x14ac:dyDescent="0.2">
      <c r="B1173" s="116"/>
      <c r="F1173" s="142"/>
    </row>
    <row r="1174" spans="2:6" x14ac:dyDescent="0.2">
      <c r="B1174" s="116"/>
      <c r="F1174" s="142"/>
    </row>
    <row r="1175" spans="2:6" x14ac:dyDescent="0.2">
      <c r="B1175" s="116"/>
      <c r="F1175" s="142"/>
    </row>
    <row r="1176" spans="2:6" x14ac:dyDescent="0.2">
      <c r="B1176" s="116"/>
      <c r="F1176" s="142"/>
    </row>
    <row r="1177" spans="2:6" x14ac:dyDescent="0.2">
      <c r="B1177" s="116"/>
      <c r="F1177" s="142"/>
    </row>
    <row r="1178" spans="2:6" x14ac:dyDescent="0.2">
      <c r="B1178" s="116"/>
      <c r="F1178" s="142"/>
    </row>
    <row r="1179" spans="2:6" x14ac:dyDescent="0.2">
      <c r="B1179" s="116"/>
      <c r="F1179" s="142"/>
    </row>
    <row r="1180" spans="2:6" x14ac:dyDescent="0.2">
      <c r="B1180" s="116"/>
      <c r="F1180" s="142"/>
    </row>
    <row r="1181" spans="2:6" x14ac:dyDescent="0.2">
      <c r="B1181" s="116"/>
      <c r="F1181" s="142"/>
    </row>
    <row r="1182" spans="2:6" x14ac:dyDescent="0.2">
      <c r="B1182" s="116"/>
      <c r="F1182" s="142"/>
    </row>
    <row r="1183" spans="2:6" x14ac:dyDescent="0.2">
      <c r="B1183" s="116"/>
    </row>
    <row r="1184" spans="2:6" x14ac:dyDescent="0.2">
      <c r="B1184" s="116"/>
      <c r="F1184" s="142"/>
    </row>
    <row r="1185" spans="2:6" x14ac:dyDescent="0.2">
      <c r="B1185" s="116"/>
      <c r="F1185" s="142"/>
    </row>
    <row r="1186" spans="2:6" x14ac:dyDescent="0.2">
      <c r="B1186" s="116"/>
      <c r="F1186" s="142"/>
    </row>
    <row r="1187" spans="2:6" x14ac:dyDescent="0.2">
      <c r="B1187" s="116"/>
      <c r="F1187" s="142"/>
    </row>
    <row r="1188" spans="2:6" x14ac:dyDescent="0.2">
      <c r="B1188" s="116"/>
      <c r="F1188" s="142"/>
    </row>
    <row r="1189" spans="2:6" x14ac:dyDescent="0.2">
      <c r="B1189" s="116"/>
    </row>
    <row r="1190" spans="2:6" x14ac:dyDescent="0.2">
      <c r="B1190" s="116"/>
      <c r="F1190" s="142"/>
    </row>
    <row r="1191" spans="2:6" x14ac:dyDescent="0.2">
      <c r="B1191" s="116"/>
      <c r="F1191" s="142"/>
    </row>
    <row r="1192" spans="2:6" x14ac:dyDescent="0.2">
      <c r="B1192" s="116"/>
      <c r="F1192" s="142"/>
    </row>
    <row r="1193" spans="2:6" x14ac:dyDescent="0.2">
      <c r="B1193" s="116"/>
      <c r="F1193" s="142"/>
    </row>
    <row r="1194" spans="2:6" x14ac:dyDescent="0.2">
      <c r="B1194" s="116"/>
      <c r="F1194" s="142"/>
    </row>
    <row r="1195" spans="2:6" x14ac:dyDescent="0.2">
      <c r="B1195" s="116"/>
    </row>
    <row r="1196" spans="2:6" x14ac:dyDescent="0.2">
      <c r="B1196" s="116"/>
      <c r="F1196" s="142"/>
    </row>
    <row r="1197" spans="2:6" x14ac:dyDescent="0.2">
      <c r="B1197" s="116"/>
      <c r="F1197" s="142"/>
    </row>
    <row r="1198" spans="2:6" x14ac:dyDescent="0.2">
      <c r="B1198" s="116"/>
      <c r="F1198" s="142"/>
    </row>
    <row r="1199" spans="2:6" x14ac:dyDescent="0.2">
      <c r="B1199" s="116"/>
      <c r="F1199" s="142"/>
    </row>
    <row r="1200" spans="2:6" x14ac:dyDescent="0.2">
      <c r="B1200" s="116"/>
      <c r="F1200" s="142"/>
    </row>
    <row r="1201" spans="2:6" x14ac:dyDescent="0.2">
      <c r="B1201" s="116"/>
      <c r="F1201" s="142"/>
    </row>
    <row r="1202" spans="2:6" x14ac:dyDescent="0.2">
      <c r="B1202" s="116"/>
      <c r="F1202" s="142"/>
    </row>
    <row r="1203" spans="2:6" x14ac:dyDescent="0.2">
      <c r="B1203" s="116"/>
      <c r="F1203" s="142"/>
    </row>
    <row r="1204" spans="2:6" x14ac:dyDescent="0.2">
      <c r="B1204" s="116"/>
      <c r="F1204" s="142"/>
    </row>
    <row r="1205" spans="2:6" x14ac:dyDescent="0.2">
      <c r="B1205" s="116"/>
      <c r="F1205" s="142"/>
    </row>
    <row r="1206" spans="2:6" x14ac:dyDescent="0.2">
      <c r="B1206" s="116"/>
    </row>
    <row r="1207" spans="2:6" x14ac:dyDescent="0.2">
      <c r="B1207" s="116"/>
      <c r="F1207" s="142"/>
    </row>
    <row r="1208" spans="2:6" x14ac:dyDescent="0.2">
      <c r="B1208" s="116"/>
      <c r="F1208" s="142"/>
    </row>
    <row r="1209" spans="2:6" x14ac:dyDescent="0.2">
      <c r="B1209" s="116"/>
      <c r="F1209" s="142"/>
    </row>
    <row r="1210" spans="2:6" x14ac:dyDescent="0.2">
      <c r="B1210" s="116"/>
      <c r="F1210" s="142"/>
    </row>
    <row r="1211" spans="2:6" x14ac:dyDescent="0.2">
      <c r="B1211" s="116"/>
      <c r="F1211" s="142"/>
    </row>
    <row r="1212" spans="2:6" x14ac:dyDescent="0.2">
      <c r="B1212" s="116"/>
      <c r="F1212" s="142"/>
    </row>
    <row r="1213" spans="2:6" x14ac:dyDescent="0.2">
      <c r="B1213" s="116"/>
      <c r="F1213" s="142"/>
    </row>
    <row r="1214" spans="2:6" x14ac:dyDescent="0.2">
      <c r="B1214" s="116"/>
    </row>
    <row r="1215" spans="2:6" x14ac:dyDescent="0.2">
      <c r="B1215" s="116"/>
      <c r="F1215" s="142"/>
    </row>
    <row r="1216" spans="2:6" x14ac:dyDescent="0.2">
      <c r="B1216" s="116"/>
      <c r="F1216" s="142"/>
    </row>
    <row r="1217" spans="2:6" x14ac:dyDescent="0.2">
      <c r="B1217" s="116"/>
      <c r="F1217" s="142"/>
    </row>
    <row r="1218" spans="2:6" x14ac:dyDescent="0.2">
      <c r="B1218" s="116"/>
      <c r="F1218" s="142"/>
    </row>
    <row r="1219" spans="2:6" x14ac:dyDescent="0.2">
      <c r="B1219" s="116"/>
      <c r="F1219" s="142"/>
    </row>
    <row r="1220" spans="2:6" x14ac:dyDescent="0.2">
      <c r="B1220" s="116"/>
      <c r="F1220" s="142"/>
    </row>
    <row r="1221" spans="2:6" x14ac:dyDescent="0.2">
      <c r="B1221" s="116"/>
      <c r="F1221" s="142"/>
    </row>
    <row r="1222" spans="2:6" x14ac:dyDescent="0.2">
      <c r="B1222" s="116"/>
      <c r="F1222" s="142"/>
    </row>
    <row r="1223" spans="2:6" x14ac:dyDescent="0.2">
      <c r="B1223" s="116"/>
      <c r="F1223" s="142"/>
    </row>
    <row r="1224" spans="2:6" x14ac:dyDescent="0.2">
      <c r="B1224" s="116"/>
    </row>
    <row r="1225" spans="2:6" x14ac:dyDescent="0.2">
      <c r="B1225" s="116"/>
      <c r="F1225" s="142"/>
    </row>
    <row r="1226" spans="2:6" x14ac:dyDescent="0.2">
      <c r="B1226" s="116"/>
      <c r="F1226" s="142"/>
    </row>
    <row r="1227" spans="2:6" x14ac:dyDescent="0.2">
      <c r="B1227" s="116"/>
      <c r="F1227" s="142"/>
    </row>
    <row r="1228" spans="2:6" x14ac:dyDescent="0.2">
      <c r="B1228" s="116"/>
      <c r="F1228" s="142"/>
    </row>
    <row r="1229" spans="2:6" x14ac:dyDescent="0.2">
      <c r="B1229" s="116"/>
    </row>
    <row r="1230" spans="2:6" x14ac:dyDescent="0.2">
      <c r="B1230" s="116"/>
      <c r="F1230" s="142"/>
    </row>
    <row r="1231" spans="2:6" x14ac:dyDescent="0.2">
      <c r="B1231" s="116"/>
      <c r="F1231" s="142"/>
    </row>
    <row r="1232" spans="2:6" x14ac:dyDescent="0.2">
      <c r="B1232" s="116"/>
      <c r="F1232" s="142"/>
    </row>
    <row r="1233" spans="2:6" x14ac:dyDescent="0.2">
      <c r="B1233" s="116"/>
      <c r="F1233" s="142"/>
    </row>
    <row r="1234" spans="2:6" x14ac:dyDescent="0.2">
      <c r="B1234" s="116"/>
    </row>
    <row r="1235" spans="2:6" x14ac:dyDescent="0.2">
      <c r="B1235" s="116"/>
      <c r="F1235" s="142"/>
    </row>
    <row r="1236" spans="2:6" x14ac:dyDescent="0.2">
      <c r="B1236" s="116"/>
      <c r="F1236" s="142"/>
    </row>
    <row r="1237" spans="2:6" x14ac:dyDescent="0.2">
      <c r="B1237" s="116"/>
      <c r="F1237" s="142"/>
    </row>
    <row r="1238" spans="2:6" x14ac:dyDescent="0.2">
      <c r="B1238" s="116"/>
      <c r="F1238" s="142"/>
    </row>
    <row r="1239" spans="2:6" x14ac:dyDescent="0.2">
      <c r="B1239" s="116"/>
      <c r="F1239" s="142"/>
    </row>
    <row r="1240" spans="2:6" x14ac:dyDescent="0.2">
      <c r="B1240" s="116"/>
      <c r="F1240" s="142"/>
    </row>
    <row r="1241" spans="2:6" x14ac:dyDescent="0.2">
      <c r="B1241" s="116"/>
      <c r="F1241" s="142"/>
    </row>
    <row r="1242" spans="2:6" x14ac:dyDescent="0.2">
      <c r="B1242" s="116"/>
    </row>
    <row r="1243" spans="2:6" x14ac:dyDescent="0.2">
      <c r="B1243" s="116"/>
      <c r="F1243" s="142"/>
    </row>
    <row r="1244" spans="2:6" x14ac:dyDescent="0.2">
      <c r="B1244" s="116"/>
      <c r="F1244" s="142"/>
    </row>
    <row r="1245" spans="2:6" x14ac:dyDescent="0.2">
      <c r="B1245" s="116"/>
      <c r="F1245" s="142"/>
    </row>
    <row r="1246" spans="2:6" x14ac:dyDescent="0.2">
      <c r="B1246" s="116"/>
      <c r="F1246" s="142"/>
    </row>
    <row r="1247" spans="2:6" x14ac:dyDescent="0.2">
      <c r="B1247" s="116"/>
      <c r="F1247" s="142"/>
    </row>
    <row r="1248" spans="2:6" x14ac:dyDescent="0.2">
      <c r="B1248" s="116"/>
    </row>
    <row r="1249" spans="1:6" x14ac:dyDescent="0.2">
      <c r="B1249" s="116"/>
      <c r="F1249" s="142"/>
    </row>
    <row r="1250" spans="1:6" x14ac:dyDescent="0.2">
      <c r="B1250" s="116"/>
      <c r="F1250" s="142"/>
    </row>
    <row r="1251" spans="1:6" x14ac:dyDescent="0.2">
      <c r="B1251" s="116"/>
      <c r="F1251" s="142"/>
    </row>
    <row r="1252" spans="1:6" x14ac:dyDescent="0.2">
      <c r="B1252" s="116"/>
    </row>
    <row r="1253" spans="1:6" x14ac:dyDescent="0.2">
      <c r="B1253" s="116"/>
      <c r="F1253" s="142"/>
    </row>
    <row r="1254" spans="1:6" x14ac:dyDescent="0.2">
      <c r="B1254" s="116"/>
      <c r="F1254" s="142"/>
    </row>
    <row r="1255" spans="1:6" x14ac:dyDescent="0.2">
      <c r="B1255" s="116"/>
      <c r="F1255" s="142"/>
    </row>
    <row r="1256" spans="1:6" x14ac:dyDescent="0.2">
      <c r="B1256" s="116"/>
    </row>
    <row r="1257" spans="1:6" x14ac:dyDescent="0.2">
      <c r="B1257" s="116"/>
    </row>
    <row r="1258" spans="1:6" x14ac:dyDescent="0.2">
      <c r="B1258" s="116"/>
      <c r="F1258" s="142"/>
    </row>
    <row r="1259" spans="1:6" x14ac:dyDescent="0.2">
      <c r="B1259" s="116"/>
      <c r="F1259" s="142"/>
    </row>
    <row r="1260" spans="1:6" x14ac:dyDescent="0.2">
      <c r="A1260" s="123"/>
      <c r="D1260" s="56"/>
      <c r="E1260" s="56"/>
      <c r="F1260" s="145"/>
    </row>
    <row r="1261" spans="1:6" x14ac:dyDescent="0.2">
      <c r="A1261" s="123"/>
      <c r="D1261" s="56"/>
      <c r="E1261" s="56"/>
      <c r="F1261" s="145"/>
    </row>
    <row r="1262" spans="1:6" x14ac:dyDescent="0.2">
      <c r="A1262" s="123"/>
      <c r="D1262" s="56"/>
      <c r="E1262" s="56"/>
      <c r="F1262" s="145"/>
    </row>
    <row r="1263" spans="1:6" x14ac:dyDescent="0.2">
      <c r="A1263" s="123"/>
      <c r="D1263" s="56"/>
      <c r="E1263" s="56"/>
    </row>
    <row r="1264" spans="1:6" x14ac:dyDescent="0.2">
      <c r="A1264" s="123"/>
      <c r="D1264" s="56"/>
      <c r="E1264" s="56"/>
    </row>
    <row r="1265" spans="1:6" x14ac:dyDescent="0.2">
      <c r="A1265" s="123"/>
      <c r="D1265" s="56"/>
      <c r="E1265" s="56"/>
      <c r="F1265" s="145"/>
    </row>
    <row r="1266" spans="1:6" x14ac:dyDescent="0.2">
      <c r="A1266" s="123"/>
      <c r="D1266" s="54"/>
      <c r="E1266" s="55"/>
      <c r="F1266" s="142"/>
    </row>
    <row r="1267" spans="1:6" x14ac:dyDescent="0.2">
      <c r="A1267" s="123"/>
      <c r="D1267" s="55"/>
      <c r="E1267" s="54"/>
    </row>
    <row r="1268" spans="1:6" x14ac:dyDescent="0.2">
      <c r="A1268" s="123"/>
      <c r="D1268" s="55"/>
      <c r="E1268" s="55"/>
    </row>
    <row r="1269" spans="1:6" x14ac:dyDescent="0.2">
      <c r="A1269" s="123"/>
      <c r="D1269" s="54"/>
      <c r="E1269" s="55"/>
      <c r="F1269" s="142"/>
    </row>
    <row r="1270" spans="1:6" x14ac:dyDescent="0.2">
      <c r="A1270" s="123"/>
      <c r="D1270" s="55"/>
      <c r="E1270" s="54"/>
    </row>
    <row r="1271" spans="1:6" x14ac:dyDescent="0.2">
      <c r="A1271" s="123"/>
      <c r="D1271" s="55"/>
      <c r="E1271" s="55"/>
      <c r="F1271" s="142"/>
    </row>
    <row r="1272" spans="1:6" x14ac:dyDescent="0.2">
      <c r="A1272" s="123"/>
      <c r="D1272" s="54"/>
      <c r="E1272" s="55"/>
      <c r="F1272" s="142"/>
    </row>
    <row r="1273" spans="1:6" x14ac:dyDescent="0.2">
      <c r="A1273" s="123"/>
      <c r="D1273" s="54"/>
      <c r="E1273" s="55"/>
      <c r="F1273" s="142"/>
    </row>
    <row r="1274" spans="1:6" x14ac:dyDescent="0.2">
      <c r="A1274" s="123"/>
      <c r="D1274" s="54"/>
      <c r="E1274" s="55"/>
      <c r="F1274" s="142"/>
    </row>
    <row r="1275" spans="1:6" x14ac:dyDescent="0.2">
      <c r="A1275" s="123"/>
      <c r="D1275" s="54"/>
      <c r="E1275" s="55"/>
      <c r="F1275" s="142"/>
    </row>
    <row r="1276" spans="1:6" x14ac:dyDescent="0.2">
      <c r="A1276" s="123"/>
      <c r="D1276" s="54"/>
      <c r="E1276" s="55"/>
      <c r="F1276" s="142"/>
    </row>
    <row r="1277" spans="1:6" x14ac:dyDescent="0.2">
      <c r="A1277" s="123"/>
      <c r="D1277" s="54"/>
      <c r="E1277" s="55"/>
      <c r="F1277" s="142"/>
    </row>
    <row r="1278" spans="1:6" x14ac:dyDescent="0.2">
      <c r="A1278" s="123"/>
      <c r="D1278" s="54"/>
      <c r="E1278" s="55"/>
      <c r="F1278" s="142"/>
    </row>
    <row r="1279" spans="1:6" x14ac:dyDescent="0.2">
      <c r="A1279" s="123"/>
      <c r="D1279" s="54"/>
      <c r="E1279" s="55"/>
      <c r="F1279" s="142"/>
    </row>
    <row r="1280" spans="1:6" x14ac:dyDescent="0.2">
      <c r="A1280" s="123"/>
      <c r="D1280" s="53"/>
      <c r="E1280" s="53"/>
    </row>
    <row r="1281" spans="1:6" x14ac:dyDescent="0.2">
      <c r="A1281" s="123"/>
      <c r="D1281" s="55"/>
      <c r="E1281" s="54"/>
    </row>
    <row r="1282" spans="1:6" x14ac:dyDescent="0.2">
      <c r="A1282" s="123"/>
      <c r="D1282" s="53"/>
      <c r="E1282" s="53"/>
    </row>
    <row r="1283" spans="1:6" x14ac:dyDescent="0.2">
      <c r="A1283" s="123"/>
      <c r="D1283" s="53"/>
      <c r="E1283" s="53"/>
    </row>
    <row r="1284" spans="1:6" x14ac:dyDescent="0.2">
      <c r="A1284" s="123"/>
      <c r="D1284" s="53"/>
      <c r="E1284" s="53"/>
    </row>
    <row r="1285" spans="1:6" x14ac:dyDescent="0.2">
      <c r="A1285" s="123"/>
      <c r="D1285" s="54"/>
      <c r="E1285" s="53"/>
    </row>
    <row r="1286" spans="1:6" x14ac:dyDescent="0.2">
      <c r="A1286" s="123"/>
      <c r="D1286" s="53"/>
      <c r="E1286" s="53"/>
    </row>
    <row r="1287" spans="1:6" x14ac:dyDescent="0.2">
      <c r="A1287" s="123"/>
      <c r="D1287" s="53"/>
      <c r="E1287" s="54"/>
    </row>
    <row r="1288" spans="1:6" x14ac:dyDescent="0.2">
      <c r="A1288" s="123"/>
      <c r="D1288" s="53"/>
      <c r="E1288" s="53"/>
      <c r="F1288" s="142"/>
    </row>
    <row r="1289" spans="1:6" x14ac:dyDescent="0.2">
      <c r="A1289" s="123"/>
      <c r="D1289" s="53"/>
      <c r="E1289" s="53"/>
    </row>
    <row r="1290" spans="1:6" x14ac:dyDescent="0.2">
      <c r="A1290" s="123"/>
      <c r="D1290" s="54"/>
      <c r="E1290" s="53"/>
    </row>
    <row r="1291" spans="1:6" x14ac:dyDescent="0.2">
      <c r="A1291" s="123"/>
      <c r="D1291" s="53"/>
      <c r="E1291" s="53"/>
      <c r="F1291" s="142"/>
    </row>
    <row r="1292" spans="1:6" x14ac:dyDescent="0.2">
      <c r="A1292" s="123"/>
      <c r="D1292" s="53"/>
      <c r="E1292" s="53"/>
    </row>
    <row r="1293" spans="1:6" x14ac:dyDescent="0.2">
      <c r="A1293" s="123"/>
      <c r="D1293" s="53"/>
      <c r="E1293" s="54"/>
    </row>
    <row r="1294" spans="1:6" x14ac:dyDescent="0.2">
      <c r="A1294" s="123"/>
      <c r="D1294" s="53"/>
      <c r="E1294" s="53"/>
    </row>
    <row r="1295" spans="1:6" x14ac:dyDescent="0.2">
      <c r="A1295" s="123"/>
      <c r="D1295" s="53"/>
      <c r="E1295" s="53"/>
    </row>
    <row r="1296" spans="1:6" x14ac:dyDescent="0.2">
      <c r="A1296" s="123"/>
      <c r="D1296" s="53"/>
      <c r="E1296" s="53"/>
    </row>
    <row r="1297" spans="1:5" x14ac:dyDescent="0.2">
      <c r="A1297" s="123"/>
      <c r="D1297" s="53"/>
      <c r="E1297" s="53"/>
    </row>
    <row r="1298" spans="1:5" x14ac:dyDescent="0.2">
      <c r="A1298" s="123"/>
    </row>
    <row r="1299" spans="1:5" x14ac:dyDescent="0.2">
      <c r="A1299" s="123"/>
      <c r="D1299" s="53"/>
      <c r="E1299" s="53"/>
    </row>
    <row r="1300" spans="1:5" x14ac:dyDescent="0.2">
      <c r="A1300" s="123"/>
      <c r="D1300" s="54"/>
      <c r="E1300" s="53"/>
    </row>
    <row r="1301" spans="1:5" x14ac:dyDescent="0.2">
      <c r="A1301" s="123"/>
      <c r="D1301" s="53"/>
      <c r="E1301" s="53"/>
    </row>
    <row r="1302" spans="1:5" x14ac:dyDescent="0.2">
      <c r="A1302" s="123"/>
      <c r="D1302" s="54"/>
      <c r="E1302" s="53"/>
    </row>
    <row r="1303" spans="1:5" x14ac:dyDescent="0.2">
      <c r="A1303" s="123"/>
      <c r="D1303" s="53"/>
      <c r="E1303" s="53"/>
    </row>
    <row r="1304" spans="1:5" x14ac:dyDescent="0.2">
      <c r="A1304" s="123"/>
      <c r="D1304" s="53"/>
      <c r="E1304" s="53"/>
    </row>
    <row r="1305" spans="1:5" x14ac:dyDescent="0.2">
      <c r="A1305" s="123"/>
      <c r="D1305" s="54"/>
      <c r="E1305" s="53"/>
    </row>
    <row r="1306" spans="1:5" x14ac:dyDescent="0.2">
      <c r="A1306" s="123"/>
      <c r="D1306" s="53"/>
      <c r="E1306" s="53"/>
    </row>
    <row r="1307" spans="1:5" x14ac:dyDescent="0.2">
      <c r="A1307" s="123"/>
      <c r="D1307" s="53"/>
      <c r="E1307" s="53"/>
    </row>
    <row r="1308" spans="1:5" x14ac:dyDescent="0.2">
      <c r="A1308" s="123"/>
      <c r="D1308" s="53"/>
      <c r="E1308" s="54"/>
    </row>
    <row r="1309" spans="1:5" x14ac:dyDescent="0.2">
      <c r="A1309" s="123"/>
      <c r="D1309" s="53"/>
      <c r="E1309" s="53"/>
    </row>
    <row r="1322" spans="6:6" x14ac:dyDescent="0.2">
      <c r="F1322" s="142"/>
    </row>
    <row r="1323" spans="6:6" x14ac:dyDescent="0.2">
      <c r="F1323" s="142"/>
    </row>
    <row r="1324" spans="6:6" x14ac:dyDescent="0.2">
      <c r="F1324" s="142"/>
    </row>
    <row r="1325" spans="6:6" x14ac:dyDescent="0.2">
      <c r="F1325" s="142"/>
    </row>
    <row r="1326" spans="6:6" x14ac:dyDescent="0.2">
      <c r="F1326" s="142"/>
    </row>
    <row r="1327" spans="6:6" x14ac:dyDescent="0.2">
      <c r="F1327" s="142"/>
    </row>
    <row r="1328" spans="6:6" x14ac:dyDescent="0.2">
      <c r="F1328" s="142"/>
    </row>
    <row r="1329" spans="6:6" x14ac:dyDescent="0.2">
      <c r="F1329" s="142"/>
    </row>
    <row r="1405" spans="4:8" x14ac:dyDescent="0.2">
      <c r="D1405" s="51"/>
      <c r="E1405" s="51"/>
      <c r="F1405" s="113"/>
      <c r="G1405" s="113"/>
      <c r="H1405" s="113"/>
    </row>
    <row r="1406" spans="4:8" x14ac:dyDescent="0.2">
      <c r="D1406" s="51"/>
      <c r="E1406" s="51"/>
      <c r="F1406" s="113"/>
      <c r="G1406" s="113"/>
      <c r="H1406" s="113"/>
    </row>
    <row r="1407" spans="4:8" x14ac:dyDescent="0.2">
      <c r="D1407" s="51"/>
      <c r="E1407" s="51"/>
      <c r="F1407" s="113"/>
      <c r="G1407" s="113"/>
      <c r="H1407" s="113"/>
    </row>
    <row r="1408" spans="4:8" x14ac:dyDescent="0.2">
      <c r="D1408" s="51"/>
      <c r="E1408" s="51"/>
      <c r="F1408" s="113"/>
      <c r="G1408" s="113"/>
      <c r="H1408" s="113"/>
    </row>
    <row r="1409" spans="4:8" x14ac:dyDescent="0.2">
      <c r="D1409" s="51"/>
      <c r="E1409" s="51"/>
      <c r="F1409" s="113"/>
      <c r="G1409" s="113"/>
      <c r="H1409" s="113"/>
    </row>
    <row r="1410" spans="4:8" x14ac:dyDescent="0.2">
      <c r="D1410" s="51"/>
      <c r="E1410" s="51"/>
      <c r="F1410" s="113"/>
      <c r="G1410" s="113"/>
      <c r="H1410" s="113"/>
    </row>
    <row r="1411" spans="4:8" x14ac:dyDescent="0.2">
      <c r="D1411" s="51"/>
      <c r="E1411" s="51"/>
      <c r="F1411" s="113"/>
      <c r="G1411" s="113"/>
      <c r="H1411" s="113"/>
    </row>
    <row r="1412" spans="4:8" x14ac:dyDescent="0.2">
      <c r="D1412" s="51"/>
      <c r="E1412" s="51"/>
      <c r="F1412" s="113"/>
      <c r="G1412" s="113"/>
      <c r="H1412" s="113"/>
    </row>
    <row r="1413" spans="4:8" x14ac:dyDescent="0.2">
      <c r="D1413" s="51"/>
      <c r="E1413" s="51"/>
      <c r="F1413" s="113"/>
      <c r="G1413" s="113"/>
      <c r="H1413" s="113"/>
    </row>
    <row r="1414" spans="4:8" x14ac:dyDescent="0.2">
      <c r="D1414" s="51"/>
      <c r="E1414" s="51"/>
      <c r="F1414" s="113"/>
      <c r="G1414" s="113"/>
      <c r="H1414" s="113"/>
    </row>
    <row r="1415" spans="4:8" x14ac:dyDescent="0.2">
      <c r="D1415" s="51"/>
      <c r="E1415" s="51"/>
      <c r="F1415" s="113"/>
      <c r="G1415" s="113"/>
      <c r="H1415" s="113"/>
    </row>
    <row r="1416" spans="4:8" x14ac:dyDescent="0.2">
      <c r="D1416" s="51"/>
      <c r="E1416" s="51"/>
      <c r="F1416" s="113"/>
      <c r="G1416" s="113"/>
      <c r="H1416" s="113"/>
    </row>
    <row r="1417" spans="4:8" x14ac:dyDescent="0.2">
      <c r="D1417" s="51"/>
      <c r="E1417" s="51"/>
      <c r="F1417" s="113"/>
      <c r="G1417" s="113"/>
      <c r="H1417" s="113"/>
    </row>
    <row r="1418" spans="4:8" x14ac:dyDescent="0.2">
      <c r="D1418" s="51"/>
      <c r="E1418" s="51"/>
      <c r="F1418" s="113"/>
      <c r="G1418" s="113"/>
      <c r="H1418" s="113"/>
    </row>
    <row r="1419" spans="4:8" x14ac:dyDescent="0.2">
      <c r="D1419" s="51"/>
      <c r="E1419" s="51"/>
      <c r="F1419" s="113"/>
      <c r="G1419" s="113"/>
      <c r="H1419" s="113"/>
    </row>
    <row r="1420" spans="4:8" x14ac:dyDescent="0.2">
      <c r="D1420" s="51"/>
      <c r="E1420" s="51"/>
      <c r="F1420" s="113"/>
      <c r="G1420" s="113"/>
      <c r="H1420" s="113"/>
    </row>
    <row r="1421" spans="4:8" x14ac:dyDescent="0.2">
      <c r="D1421" s="51"/>
      <c r="E1421" s="51"/>
      <c r="F1421" s="113"/>
      <c r="G1421" s="113"/>
      <c r="H1421" s="113"/>
    </row>
    <row r="1422" spans="4:8" x14ac:dyDescent="0.2">
      <c r="D1422" s="51"/>
      <c r="E1422" s="51"/>
      <c r="F1422" s="113"/>
      <c r="G1422" s="113"/>
      <c r="H1422" s="113"/>
    </row>
    <row r="1423" spans="4:8" x14ac:dyDescent="0.2">
      <c r="D1423" s="51"/>
      <c r="E1423" s="51"/>
      <c r="F1423" s="113"/>
      <c r="G1423" s="113"/>
      <c r="H1423" s="113"/>
    </row>
    <row r="1424" spans="4:8" x14ac:dyDescent="0.2">
      <c r="D1424" s="51"/>
      <c r="E1424" s="51"/>
      <c r="F1424" s="113"/>
      <c r="G1424" s="113"/>
      <c r="H1424" s="113"/>
    </row>
    <row r="1425" spans="4:8" x14ac:dyDescent="0.2">
      <c r="D1425" s="51"/>
      <c r="E1425" s="51"/>
      <c r="F1425" s="113"/>
      <c r="G1425" s="113"/>
      <c r="H1425" s="113"/>
    </row>
    <row r="1426" spans="4:8" x14ac:dyDescent="0.2">
      <c r="D1426" s="51"/>
      <c r="E1426" s="51"/>
      <c r="F1426" s="113"/>
      <c r="G1426" s="113"/>
      <c r="H1426" s="113"/>
    </row>
    <row r="1427" spans="4:8" x14ac:dyDescent="0.2">
      <c r="D1427" s="53"/>
      <c r="E1427" s="53"/>
    </row>
    <row r="1428" spans="4:8" x14ac:dyDescent="0.2">
      <c r="D1428" s="53"/>
      <c r="E1428" s="53"/>
    </row>
    <row r="1429" spans="4:8" x14ac:dyDescent="0.2">
      <c r="D1429" s="53"/>
      <c r="E1429" s="53"/>
    </row>
    <row r="1430" spans="4:8" x14ac:dyDescent="0.2">
      <c r="D1430" s="53"/>
      <c r="E1430" s="53"/>
    </row>
    <row r="1431" spans="4:8" x14ac:dyDescent="0.2">
      <c r="D1431" s="53"/>
      <c r="E1431" s="53"/>
    </row>
    <row r="1432" spans="4:8" x14ac:dyDescent="0.2">
      <c r="D1432" s="53"/>
      <c r="E1432" s="53"/>
    </row>
    <row r="1433" spans="4:8" x14ac:dyDescent="0.2">
      <c r="D1433" s="53"/>
      <c r="E1433" s="53"/>
    </row>
    <row r="1434" spans="4:8" x14ac:dyDescent="0.2">
      <c r="D1434" s="53"/>
      <c r="E1434" s="53"/>
    </row>
    <row r="1435" spans="4:8" x14ac:dyDescent="0.2">
      <c r="D1435" s="53"/>
      <c r="E1435" s="53"/>
    </row>
    <row r="1436" spans="4:8" x14ac:dyDescent="0.2">
      <c r="D1436" s="53"/>
      <c r="E1436" s="53"/>
    </row>
    <row r="1437" spans="4:8" x14ac:dyDescent="0.2">
      <c r="D1437" s="53"/>
      <c r="E1437" s="53"/>
    </row>
    <row r="1438" spans="4:8" x14ac:dyDescent="0.2">
      <c r="D1438" s="53"/>
      <c r="E1438" s="53"/>
    </row>
    <row r="1439" spans="4:8" x14ac:dyDescent="0.2">
      <c r="D1439" s="53"/>
      <c r="E1439" s="53"/>
      <c r="F1439" s="142"/>
    </row>
    <row r="1440" spans="4:8" x14ac:dyDescent="0.2">
      <c r="D1440" s="53"/>
      <c r="E1440" s="53"/>
      <c r="F1440" s="142"/>
    </row>
    <row r="1441" spans="4:6" x14ac:dyDescent="0.2">
      <c r="D1441" s="53"/>
      <c r="E1441" s="53"/>
      <c r="F1441" s="142"/>
    </row>
    <row r="1442" spans="4:6" x14ac:dyDescent="0.2">
      <c r="D1442" s="53"/>
      <c r="E1442" s="53"/>
      <c r="F1442" s="142"/>
    </row>
    <row r="1443" spans="4:6" x14ac:dyDescent="0.2">
      <c r="D1443" s="53"/>
      <c r="E1443" s="53"/>
      <c r="F1443" s="142"/>
    </row>
    <row r="1444" spans="4:6" x14ac:dyDescent="0.2">
      <c r="D1444" s="53"/>
      <c r="E1444" s="53"/>
      <c r="F1444" s="142"/>
    </row>
    <row r="1445" spans="4:6" x14ac:dyDescent="0.2">
      <c r="D1445" s="53"/>
      <c r="E1445" s="53"/>
      <c r="F1445" s="142"/>
    </row>
    <row r="1446" spans="4:6" x14ac:dyDescent="0.2">
      <c r="D1446" s="53"/>
      <c r="E1446" s="53"/>
      <c r="F1446" s="142"/>
    </row>
    <row r="1447" spans="4:6" x14ac:dyDescent="0.2">
      <c r="D1447" s="53"/>
      <c r="E1447" s="53"/>
    </row>
    <row r="1448" spans="4:6" x14ac:dyDescent="0.2">
      <c r="D1448" s="53"/>
      <c r="E1448" s="53"/>
    </row>
    <row r="1449" spans="4:6" x14ac:dyDescent="0.2">
      <c r="D1449" s="53"/>
      <c r="E1449" s="53"/>
    </row>
    <row r="1450" spans="4:6" x14ac:dyDescent="0.2">
      <c r="D1450" s="53"/>
      <c r="E1450" s="53"/>
    </row>
    <row r="1451" spans="4:6" x14ac:dyDescent="0.2">
      <c r="D1451" s="53"/>
      <c r="E1451" s="53"/>
    </row>
    <row r="1452" spans="4:6" x14ac:dyDescent="0.2">
      <c r="D1452" s="53"/>
      <c r="E1452" s="53"/>
    </row>
    <row r="1453" spans="4:6" x14ac:dyDescent="0.2">
      <c r="D1453" s="53"/>
      <c r="E1453" s="53"/>
    </row>
    <row r="1454" spans="4:6" x14ac:dyDescent="0.2">
      <c r="D1454" s="53"/>
      <c r="E1454" s="53"/>
    </row>
    <row r="1455" spans="4:6" x14ac:dyDescent="0.2">
      <c r="D1455" s="53"/>
      <c r="E1455" s="53"/>
    </row>
    <row r="1456" spans="4:6" x14ac:dyDescent="0.2">
      <c r="D1456" s="53"/>
      <c r="E1456" s="53"/>
    </row>
    <row r="1457" spans="4:8" x14ac:dyDescent="0.2">
      <c r="D1457" s="53"/>
      <c r="E1457" s="53"/>
    </row>
    <row r="1458" spans="4:8" x14ac:dyDescent="0.2">
      <c r="D1458" s="53"/>
      <c r="E1458" s="53"/>
      <c r="G1458" s="143" t="s">
        <v>84</v>
      </c>
      <c r="H1458" s="143" t="s">
        <v>84</v>
      </c>
    </row>
    <row r="1459" spans="4:8" x14ac:dyDescent="0.2">
      <c r="D1459" s="53"/>
      <c r="E1459" s="53"/>
      <c r="G1459" s="143" t="s">
        <v>84</v>
      </c>
      <c r="H1459" s="143" t="s">
        <v>84</v>
      </c>
    </row>
    <row r="1460" spans="4:8" x14ac:dyDescent="0.2">
      <c r="D1460" s="53"/>
      <c r="E1460" s="53"/>
      <c r="G1460" s="143" t="s">
        <v>84</v>
      </c>
      <c r="H1460" s="143" t="s">
        <v>84</v>
      </c>
    </row>
    <row r="1461" spans="4:8" x14ac:dyDescent="0.2">
      <c r="D1461" s="53"/>
      <c r="E1461" s="53"/>
      <c r="G1461" s="143" t="s">
        <v>84</v>
      </c>
      <c r="H1461" s="143" t="s">
        <v>84</v>
      </c>
    </row>
    <row r="1462" spans="4:8" x14ac:dyDescent="0.2">
      <c r="D1462" s="53"/>
      <c r="E1462" s="53"/>
      <c r="G1462" s="143" t="s">
        <v>84</v>
      </c>
      <c r="H1462" s="143" t="s">
        <v>84</v>
      </c>
    </row>
    <row r="1463" spans="4:8" x14ac:dyDescent="0.2">
      <c r="D1463" s="53"/>
      <c r="E1463" s="53"/>
      <c r="G1463" s="143" t="s">
        <v>84</v>
      </c>
      <c r="H1463" s="143" t="s">
        <v>84</v>
      </c>
    </row>
    <row r="1464" spans="4:8" x14ac:dyDescent="0.2">
      <c r="D1464" s="53"/>
      <c r="E1464" s="53"/>
      <c r="G1464" s="143" t="s">
        <v>84</v>
      </c>
      <c r="H1464" s="143" t="s">
        <v>84</v>
      </c>
    </row>
    <row r="1465" spans="4:8" x14ac:dyDescent="0.2">
      <c r="D1465" s="53"/>
      <c r="E1465" s="53"/>
      <c r="G1465" s="143" t="s">
        <v>84</v>
      </c>
      <c r="H1465" s="143" t="s">
        <v>84</v>
      </c>
    </row>
    <row r="1466" spans="4:8" x14ac:dyDescent="0.2">
      <c r="D1466" s="53"/>
      <c r="E1466" s="53"/>
      <c r="G1466" s="143" t="s">
        <v>84</v>
      </c>
      <c r="H1466" s="143" t="s">
        <v>84</v>
      </c>
    </row>
    <row r="1467" spans="4:8" x14ac:dyDescent="0.2">
      <c r="D1467" s="53"/>
      <c r="E1467" s="53"/>
      <c r="G1467" s="143" t="s">
        <v>84</v>
      </c>
      <c r="H1467" s="143" t="s">
        <v>84</v>
      </c>
    </row>
    <row r="1468" spans="4:8" x14ac:dyDescent="0.2">
      <c r="D1468" s="53"/>
      <c r="E1468" s="53"/>
      <c r="G1468" s="143" t="s">
        <v>84</v>
      </c>
      <c r="H1468" s="143" t="s">
        <v>84</v>
      </c>
    </row>
    <row r="1469" spans="4:8" x14ac:dyDescent="0.2">
      <c r="D1469" s="53"/>
      <c r="E1469" s="53"/>
      <c r="G1469" s="143" t="s">
        <v>84</v>
      </c>
      <c r="H1469" s="143" t="s">
        <v>84</v>
      </c>
    </row>
    <row r="1470" spans="4:8" x14ac:dyDescent="0.2">
      <c r="D1470" s="53"/>
      <c r="E1470" s="53"/>
      <c r="G1470" s="143" t="s">
        <v>84</v>
      </c>
      <c r="H1470" s="143" t="s">
        <v>84</v>
      </c>
    </row>
    <row r="1471" spans="4:8" x14ac:dyDescent="0.2">
      <c r="D1471" s="53"/>
      <c r="E1471" s="53"/>
      <c r="G1471" s="143" t="s">
        <v>84</v>
      </c>
      <c r="H1471" s="143" t="s">
        <v>84</v>
      </c>
    </row>
    <row r="1472" spans="4:8" x14ac:dyDescent="0.2">
      <c r="D1472" s="53"/>
      <c r="E1472" s="53"/>
      <c r="G1472" s="143" t="s">
        <v>84</v>
      </c>
      <c r="H1472" s="143" t="s">
        <v>84</v>
      </c>
    </row>
    <row r="1473" spans="4:8" x14ac:dyDescent="0.2">
      <c r="D1473" s="53"/>
      <c r="E1473" s="53"/>
      <c r="G1473" s="143" t="s">
        <v>84</v>
      </c>
      <c r="H1473" s="143" t="s">
        <v>84</v>
      </c>
    </row>
    <row r="1474" spans="4:8" x14ac:dyDescent="0.2">
      <c r="D1474" s="53"/>
      <c r="E1474" s="53"/>
      <c r="G1474" s="143" t="s">
        <v>84</v>
      </c>
      <c r="H1474" s="143" t="s">
        <v>84</v>
      </c>
    </row>
    <row r="1475" spans="4:8" x14ac:dyDescent="0.2">
      <c r="D1475" s="53"/>
      <c r="E1475" s="53"/>
      <c r="G1475" s="143" t="s">
        <v>84</v>
      </c>
      <c r="H1475" s="143" t="s">
        <v>84</v>
      </c>
    </row>
    <row r="1476" spans="4:8" x14ac:dyDescent="0.2">
      <c r="D1476" s="53"/>
      <c r="E1476" s="53"/>
      <c r="G1476" s="143" t="s">
        <v>84</v>
      </c>
      <c r="H1476" s="143" t="s">
        <v>84</v>
      </c>
    </row>
    <row r="1477" spans="4:8" x14ac:dyDescent="0.2">
      <c r="D1477" s="53"/>
      <c r="E1477" s="53"/>
      <c r="G1477" s="143" t="s">
        <v>84</v>
      </c>
      <c r="H1477" s="143" t="s">
        <v>84</v>
      </c>
    </row>
    <row r="1478" spans="4:8" x14ac:dyDescent="0.2">
      <c r="D1478" s="53"/>
      <c r="E1478" s="53"/>
      <c r="G1478" s="143" t="s">
        <v>84</v>
      </c>
      <c r="H1478" s="143" t="s">
        <v>84</v>
      </c>
    </row>
    <row r="1479" spans="4:8" x14ac:dyDescent="0.2">
      <c r="D1479" s="53"/>
      <c r="E1479" s="53"/>
      <c r="G1479" s="143" t="s">
        <v>84</v>
      </c>
      <c r="H1479" s="143" t="s">
        <v>84</v>
      </c>
    </row>
    <row r="1480" spans="4:8" x14ac:dyDescent="0.2">
      <c r="D1480" s="53"/>
      <c r="E1480" s="53"/>
      <c r="G1480" s="143" t="s">
        <v>84</v>
      </c>
      <c r="H1480" s="143" t="s">
        <v>84</v>
      </c>
    </row>
    <row r="1481" spans="4:8" x14ac:dyDescent="0.2">
      <c r="D1481" s="53"/>
      <c r="E1481" s="53"/>
      <c r="G1481" s="143" t="s">
        <v>84</v>
      </c>
      <c r="H1481" s="143" t="s">
        <v>84</v>
      </c>
    </row>
    <row r="1482" spans="4:8" x14ac:dyDescent="0.2">
      <c r="D1482" s="53"/>
      <c r="E1482" s="53"/>
      <c r="G1482" s="143" t="s">
        <v>84</v>
      </c>
      <c r="H1482" s="143" t="s">
        <v>84</v>
      </c>
    </row>
    <row r="1483" spans="4:8" x14ac:dyDescent="0.2">
      <c r="D1483" s="53"/>
      <c r="E1483" s="53"/>
      <c r="G1483" s="143" t="s">
        <v>84</v>
      </c>
      <c r="H1483" s="143" t="s">
        <v>84</v>
      </c>
    </row>
    <row r="1484" spans="4:8" x14ac:dyDescent="0.2">
      <c r="D1484" s="53"/>
      <c r="E1484" s="53"/>
      <c r="G1484" s="143" t="s">
        <v>84</v>
      </c>
      <c r="H1484" s="143" t="s">
        <v>84</v>
      </c>
    </row>
    <row r="1485" spans="4:8" x14ac:dyDescent="0.2">
      <c r="D1485" s="53"/>
      <c r="E1485" s="53"/>
      <c r="G1485" s="143" t="s">
        <v>84</v>
      </c>
      <c r="H1485" s="143" t="s">
        <v>84</v>
      </c>
    </row>
    <row r="1486" spans="4:8" x14ac:dyDescent="0.2">
      <c r="D1486" s="53"/>
      <c r="E1486" s="53"/>
      <c r="G1486" s="143" t="s">
        <v>84</v>
      </c>
      <c r="H1486" s="143" t="s">
        <v>84</v>
      </c>
    </row>
    <row r="1487" spans="4:8" x14ac:dyDescent="0.2">
      <c r="D1487" s="53"/>
      <c r="E1487" s="53"/>
      <c r="G1487" s="143" t="s">
        <v>84</v>
      </c>
      <c r="H1487" s="143" t="s">
        <v>84</v>
      </c>
    </row>
    <row r="1488" spans="4:8" x14ac:dyDescent="0.2">
      <c r="D1488" s="53"/>
      <c r="E1488" s="53"/>
      <c r="G1488" s="143" t="s">
        <v>84</v>
      </c>
      <c r="H1488" s="143" t="s">
        <v>84</v>
      </c>
    </row>
    <row r="1489" spans="4:8" x14ac:dyDescent="0.2">
      <c r="D1489" s="53"/>
      <c r="E1489" s="53"/>
      <c r="G1489" s="143" t="s">
        <v>84</v>
      </c>
      <c r="H1489" s="143" t="s">
        <v>84</v>
      </c>
    </row>
    <row r="1490" spans="4:8" x14ac:dyDescent="0.2">
      <c r="D1490" s="53"/>
      <c r="E1490" s="53"/>
      <c r="G1490" s="143" t="s">
        <v>84</v>
      </c>
      <c r="H1490" s="143" t="s">
        <v>84</v>
      </c>
    </row>
    <row r="1491" spans="4:8" x14ac:dyDescent="0.2">
      <c r="D1491" s="53"/>
      <c r="E1491" s="53"/>
      <c r="G1491" s="143" t="s">
        <v>84</v>
      </c>
      <c r="H1491" s="143" t="s">
        <v>84</v>
      </c>
    </row>
    <row r="1492" spans="4:8" x14ac:dyDescent="0.2">
      <c r="D1492" s="53"/>
      <c r="E1492" s="53"/>
      <c r="G1492" s="143" t="s">
        <v>84</v>
      </c>
      <c r="H1492" s="143" t="s">
        <v>84</v>
      </c>
    </row>
    <row r="1493" spans="4:8" x14ac:dyDescent="0.2">
      <c r="D1493" s="53"/>
      <c r="E1493" s="53"/>
      <c r="G1493" s="143" t="s">
        <v>84</v>
      </c>
      <c r="H1493" s="143" t="s">
        <v>84</v>
      </c>
    </row>
    <row r="1494" spans="4:8" x14ac:dyDescent="0.2">
      <c r="D1494" s="53"/>
      <c r="E1494" s="53"/>
      <c r="G1494" s="143" t="s">
        <v>84</v>
      </c>
      <c r="H1494" s="143" t="s">
        <v>84</v>
      </c>
    </row>
    <row r="1495" spans="4:8" x14ac:dyDescent="0.2">
      <c r="D1495" s="53"/>
      <c r="E1495" s="53"/>
      <c r="G1495" s="143" t="s">
        <v>84</v>
      </c>
      <c r="H1495" s="143" t="s">
        <v>84</v>
      </c>
    </row>
    <row r="1496" spans="4:8" x14ac:dyDescent="0.2">
      <c r="D1496" s="53"/>
      <c r="E1496" s="53"/>
      <c r="G1496" s="143" t="s">
        <v>84</v>
      </c>
      <c r="H1496" s="143" t="s">
        <v>84</v>
      </c>
    </row>
    <row r="1497" spans="4:8" x14ac:dyDescent="0.2">
      <c r="D1497" s="53"/>
      <c r="E1497" s="53"/>
      <c r="G1497" s="143" t="s">
        <v>84</v>
      </c>
      <c r="H1497" s="143" t="s">
        <v>84</v>
      </c>
    </row>
    <row r="1498" spans="4:8" x14ac:dyDescent="0.2">
      <c r="D1498" s="53"/>
      <c r="E1498" s="53"/>
      <c r="G1498" s="143" t="s">
        <v>84</v>
      </c>
      <c r="H1498" s="143" t="s">
        <v>84</v>
      </c>
    </row>
    <row r="1499" spans="4:8" x14ac:dyDescent="0.2">
      <c r="D1499" s="53"/>
      <c r="E1499" s="53"/>
      <c r="G1499" s="143" t="s">
        <v>84</v>
      </c>
      <c r="H1499" s="143" t="s">
        <v>84</v>
      </c>
    </row>
    <row r="1500" spans="4:8" x14ac:dyDescent="0.2">
      <c r="D1500" s="53"/>
      <c r="E1500" s="53"/>
      <c r="G1500" s="143" t="s">
        <v>84</v>
      </c>
      <c r="H1500" s="143" t="s">
        <v>84</v>
      </c>
    </row>
    <row r="1501" spans="4:8" x14ac:dyDescent="0.2">
      <c r="D1501" s="53"/>
      <c r="E1501" s="53"/>
      <c r="G1501" s="143" t="s">
        <v>84</v>
      </c>
      <c r="H1501" s="143" t="s">
        <v>84</v>
      </c>
    </row>
    <row r="1502" spans="4:8" x14ac:dyDescent="0.2">
      <c r="D1502" s="53"/>
      <c r="E1502" s="53"/>
      <c r="G1502" s="143" t="s">
        <v>84</v>
      </c>
      <c r="H1502" s="143" t="s">
        <v>84</v>
      </c>
    </row>
    <row r="1503" spans="4:8" x14ac:dyDescent="0.2">
      <c r="D1503" s="53"/>
      <c r="E1503" s="53"/>
      <c r="G1503" s="143" t="s">
        <v>84</v>
      </c>
      <c r="H1503" s="143" t="s">
        <v>84</v>
      </c>
    </row>
    <row r="1504" spans="4:8" x14ac:dyDescent="0.2">
      <c r="D1504" s="53"/>
      <c r="E1504" s="53"/>
      <c r="G1504" s="143" t="s">
        <v>84</v>
      </c>
      <c r="H1504" s="143" t="s">
        <v>84</v>
      </c>
    </row>
    <row r="1505" spans="4:8" x14ac:dyDescent="0.2">
      <c r="D1505" s="53"/>
      <c r="E1505" s="53"/>
      <c r="G1505" s="143" t="s">
        <v>84</v>
      </c>
      <c r="H1505" s="143" t="s">
        <v>84</v>
      </c>
    </row>
    <row r="1506" spans="4:8" x14ac:dyDescent="0.2">
      <c r="D1506" s="53"/>
      <c r="E1506" s="53"/>
      <c r="G1506" s="143" t="s">
        <v>84</v>
      </c>
      <c r="H1506" s="143" t="s">
        <v>84</v>
      </c>
    </row>
    <row r="1507" spans="4:8" x14ac:dyDescent="0.2">
      <c r="F1507" s="142"/>
      <c r="G1507" s="143" t="s">
        <v>84</v>
      </c>
      <c r="H1507" s="143" t="s">
        <v>84</v>
      </c>
    </row>
    <row r="1508" spans="4:8" x14ac:dyDescent="0.2">
      <c r="D1508" s="53"/>
      <c r="E1508" s="53"/>
      <c r="G1508" s="143" t="s">
        <v>84</v>
      </c>
      <c r="H1508" s="143" t="s">
        <v>84</v>
      </c>
    </row>
    <row r="1509" spans="4:8" x14ac:dyDescent="0.2">
      <c r="D1509" s="53"/>
      <c r="E1509" s="53"/>
      <c r="G1509" s="143" t="s">
        <v>84</v>
      </c>
      <c r="H1509" s="143" t="s">
        <v>84</v>
      </c>
    </row>
    <row r="1510" spans="4:8" x14ac:dyDescent="0.2">
      <c r="D1510" s="53"/>
      <c r="E1510" s="53"/>
      <c r="G1510" s="143" t="s">
        <v>84</v>
      </c>
      <c r="H1510" s="143" t="s">
        <v>84</v>
      </c>
    </row>
    <row r="1511" spans="4:8" x14ac:dyDescent="0.2">
      <c r="D1511" s="53"/>
      <c r="E1511" s="53"/>
      <c r="G1511" s="143" t="s">
        <v>84</v>
      </c>
      <c r="H1511" s="143" t="s">
        <v>84</v>
      </c>
    </row>
    <row r="1512" spans="4:8" x14ac:dyDescent="0.2">
      <c r="D1512" s="53"/>
      <c r="E1512" s="53"/>
      <c r="G1512" s="143" t="s">
        <v>84</v>
      </c>
      <c r="H1512" s="143" t="s">
        <v>84</v>
      </c>
    </row>
    <row r="1513" spans="4:8" x14ac:dyDescent="0.2">
      <c r="D1513" s="53"/>
      <c r="E1513" s="53"/>
      <c r="G1513" s="143" t="s">
        <v>84</v>
      </c>
      <c r="H1513" s="143" t="s">
        <v>84</v>
      </c>
    </row>
    <row r="1514" spans="4:8" x14ac:dyDescent="0.2">
      <c r="D1514" s="53"/>
      <c r="E1514" s="53"/>
      <c r="G1514" s="143" t="s">
        <v>84</v>
      </c>
      <c r="H1514" s="143" t="s">
        <v>84</v>
      </c>
    </row>
    <row r="1515" spans="4:8" x14ac:dyDescent="0.2">
      <c r="D1515" s="53"/>
      <c r="E1515" s="53"/>
      <c r="G1515" s="143" t="s">
        <v>84</v>
      </c>
      <c r="H1515" s="143" t="s">
        <v>84</v>
      </c>
    </row>
    <row r="1516" spans="4:8" x14ac:dyDescent="0.2">
      <c r="D1516" s="53"/>
      <c r="E1516" s="53"/>
      <c r="G1516" s="143" t="s">
        <v>84</v>
      </c>
      <c r="H1516" s="143" t="s">
        <v>84</v>
      </c>
    </row>
    <row r="1517" spans="4:8" x14ac:dyDescent="0.2">
      <c r="D1517" s="53"/>
      <c r="E1517" s="53"/>
      <c r="G1517" s="143" t="s">
        <v>84</v>
      </c>
      <c r="H1517" s="143" t="s">
        <v>84</v>
      </c>
    </row>
    <row r="1518" spans="4:8" x14ac:dyDescent="0.2">
      <c r="D1518" s="53"/>
      <c r="E1518" s="53"/>
      <c r="G1518" s="143" t="s">
        <v>84</v>
      </c>
      <c r="H1518" s="143" t="s">
        <v>84</v>
      </c>
    </row>
    <row r="1519" spans="4:8" x14ac:dyDescent="0.2">
      <c r="D1519" s="53"/>
      <c r="E1519" s="53"/>
      <c r="G1519" s="143" t="s">
        <v>84</v>
      </c>
      <c r="H1519" s="143" t="s">
        <v>84</v>
      </c>
    </row>
    <row r="1520" spans="4:8" x14ac:dyDescent="0.2">
      <c r="D1520" s="53"/>
      <c r="E1520" s="53"/>
      <c r="G1520" s="143" t="s">
        <v>84</v>
      </c>
      <c r="H1520" s="143" t="s">
        <v>84</v>
      </c>
    </row>
    <row r="1521" spans="4:8" x14ac:dyDescent="0.2">
      <c r="D1521" s="53"/>
      <c r="E1521" s="53"/>
      <c r="G1521" s="143" t="s">
        <v>84</v>
      </c>
      <c r="H1521" s="143" t="s">
        <v>84</v>
      </c>
    </row>
    <row r="1522" spans="4:8" x14ac:dyDescent="0.2">
      <c r="D1522" s="54"/>
      <c r="F1522" s="142"/>
      <c r="G1522" s="143" t="s">
        <v>84</v>
      </c>
      <c r="H1522" s="143" t="s">
        <v>84</v>
      </c>
    </row>
    <row r="1523" spans="4:8" x14ac:dyDescent="0.2">
      <c r="D1523" s="54"/>
      <c r="F1523" s="142"/>
      <c r="G1523" s="143" t="s">
        <v>84</v>
      </c>
      <c r="H1523" s="143" t="s">
        <v>84</v>
      </c>
    </row>
    <row r="1524" spans="4:8" x14ac:dyDescent="0.2">
      <c r="D1524" s="54"/>
      <c r="F1524" s="142"/>
      <c r="G1524" s="143" t="s">
        <v>84</v>
      </c>
      <c r="H1524" s="143" t="s">
        <v>84</v>
      </c>
    </row>
    <row r="1525" spans="4:8" x14ac:dyDescent="0.2">
      <c r="D1525" s="54"/>
      <c r="F1525" s="142"/>
      <c r="G1525" s="143" t="s">
        <v>84</v>
      </c>
      <c r="H1525" s="143" t="s">
        <v>84</v>
      </c>
    </row>
    <row r="1526" spans="4:8" x14ac:dyDescent="0.2">
      <c r="D1526" s="54"/>
      <c r="F1526" s="142"/>
      <c r="G1526" s="143" t="s">
        <v>84</v>
      </c>
      <c r="H1526" s="143" t="s">
        <v>84</v>
      </c>
    </row>
    <row r="1527" spans="4:8" x14ac:dyDescent="0.2">
      <c r="D1527" s="54"/>
      <c r="G1527" s="146"/>
      <c r="H1527" s="146"/>
    </row>
    <row r="1528" spans="4:8" x14ac:dyDescent="0.2">
      <c r="D1528" s="54"/>
      <c r="F1528" s="142"/>
      <c r="G1528" s="146"/>
      <c r="H1528" s="146"/>
    </row>
    <row r="1529" spans="4:8" x14ac:dyDescent="0.2">
      <c r="D1529" s="54"/>
      <c r="F1529" s="142"/>
      <c r="G1529" s="146"/>
      <c r="H1529" s="146"/>
    </row>
    <row r="1530" spans="4:8" x14ac:dyDescent="0.2">
      <c r="D1530" s="54"/>
    </row>
    <row r="1531" spans="4:8" x14ac:dyDescent="0.2">
      <c r="D1531" s="54"/>
      <c r="E1531" s="55"/>
      <c r="F1531" s="142"/>
      <c r="G1531" s="146"/>
      <c r="H1531" s="146"/>
    </row>
    <row r="1532" spans="4:8" x14ac:dyDescent="0.2">
      <c r="E1532" s="54"/>
      <c r="F1532" s="142"/>
    </row>
    <row r="1533" spans="4:8" x14ac:dyDescent="0.2">
      <c r="G1533" s="143" t="s">
        <v>84</v>
      </c>
      <c r="H1533" s="143" t="s">
        <v>84</v>
      </c>
    </row>
    <row r="1534" spans="4:8" x14ac:dyDescent="0.2">
      <c r="E1534" s="54"/>
      <c r="F1534" s="142"/>
      <c r="G1534" s="143" t="s">
        <v>84</v>
      </c>
      <c r="H1534" s="143" t="s">
        <v>84</v>
      </c>
    </row>
    <row r="1535" spans="4:8" x14ac:dyDescent="0.2">
      <c r="G1535" s="143" t="s">
        <v>84</v>
      </c>
      <c r="H1535" s="143" t="s">
        <v>84</v>
      </c>
    </row>
    <row r="1536" spans="4:8" x14ac:dyDescent="0.2">
      <c r="E1536" s="54"/>
      <c r="F1536" s="142"/>
      <c r="G1536" s="143" t="s">
        <v>84</v>
      </c>
      <c r="H1536" s="143" t="s">
        <v>84</v>
      </c>
    </row>
    <row r="1537" spans="5:8" x14ac:dyDescent="0.2">
      <c r="G1537" s="143" t="s">
        <v>84</v>
      </c>
      <c r="H1537" s="143" t="s">
        <v>84</v>
      </c>
    </row>
    <row r="1538" spans="5:8" x14ac:dyDescent="0.2">
      <c r="E1538" s="54"/>
      <c r="F1538" s="142"/>
      <c r="G1538" s="143" t="s">
        <v>84</v>
      </c>
      <c r="H1538" s="143" t="s">
        <v>84</v>
      </c>
    </row>
    <row r="1539" spans="5:8" x14ac:dyDescent="0.2">
      <c r="G1539" s="143" t="s">
        <v>84</v>
      </c>
      <c r="H1539" s="143" t="s">
        <v>84</v>
      </c>
    </row>
    <row r="1540" spans="5:8" x14ac:dyDescent="0.2">
      <c r="E1540" s="54"/>
      <c r="F1540" s="142"/>
      <c r="G1540" s="143" t="s">
        <v>84</v>
      </c>
      <c r="H1540" s="143" t="s">
        <v>84</v>
      </c>
    </row>
    <row r="1541" spans="5:8" x14ac:dyDescent="0.2">
      <c r="G1541" s="143" t="s">
        <v>84</v>
      </c>
      <c r="H1541" s="143" t="s">
        <v>84</v>
      </c>
    </row>
    <row r="1542" spans="5:8" x14ac:dyDescent="0.2">
      <c r="E1542" s="54"/>
      <c r="G1542" s="143" t="s">
        <v>84</v>
      </c>
      <c r="H1542" s="143" t="s">
        <v>84</v>
      </c>
    </row>
    <row r="1543" spans="5:8" x14ac:dyDescent="0.2">
      <c r="G1543" s="143" t="s">
        <v>84</v>
      </c>
      <c r="H1543" s="143" t="s">
        <v>84</v>
      </c>
    </row>
    <row r="1544" spans="5:8" x14ac:dyDescent="0.2">
      <c r="G1544" s="143" t="s">
        <v>84</v>
      </c>
      <c r="H1544" s="143" t="s">
        <v>84</v>
      </c>
    </row>
    <row r="1545" spans="5:8" x14ac:dyDescent="0.2">
      <c r="E1545" s="54"/>
      <c r="F1545" s="142"/>
      <c r="G1545" s="143" t="s">
        <v>84</v>
      </c>
      <c r="H1545" s="143" t="s">
        <v>84</v>
      </c>
    </row>
    <row r="1546" spans="5:8" x14ac:dyDescent="0.2">
      <c r="G1546" s="143" t="s">
        <v>84</v>
      </c>
      <c r="H1546" s="143" t="s">
        <v>84</v>
      </c>
    </row>
    <row r="1547" spans="5:8" x14ac:dyDescent="0.2">
      <c r="G1547" s="143" t="s">
        <v>84</v>
      </c>
      <c r="H1547" s="143" t="s">
        <v>84</v>
      </c>
    </row>
    <row r="1548" spans="5:8" x14ac:dyDescent="0.2">
      <c r="E1548" s="54"/>
      <c r="G1548" s="143" t="s">
        <v>84</v>
      </c>
      <c r="H1548" s="143" t="s">
        <v>84</v>
      </c>
    </row>
    <row r="1549" spans="5:8" x14ac:dyDescent="0.2">
      <c r="E1549" s="54"/>
      <c r="F1549" s="142"/>
      <c r="G1549" s="143" t="s">
        <v>84</v>
      </c>
      <c r="H1549" s="143" t="s">
        <v>84</v>
      </c>
    </row>
    <row r="1550" spans="5:8" x14ac:dyDescent="0.2">
      <c r="G1550" s="143" t="s">
        <v>84</v>
      </c>
      <c r="H1550" s="143" t="s">
        <v>84</v>
      </c>
    </row>
    <row r="1551" spans="5:8" x14ac:dyDescent="0.2">
      <c r="E1551" s="54"/>
      <c r="F1551" s="142"/>
      <c r="G1551" s="143" t="s">
        <v>84</v>
      </c>
      <c r="H1551" s="143" t="s">
        <v>84</v>
      </c>
    </row>
    <row r="1552" spans="5:8" x14ac:dyDescent="0.2">
      <c r="G1552" s="143" t="s">
        <v>84</v>
      </c>
      <c r="H1552" s="143" t="s">
        <v>84</v>
      </c>
    </row>
    <row r="1553" spans="5:8" x14ac:dyDescent="0.2">
      <c r="E1553" s="54"/>
      <c r="F1553" s="142"/>
      <c r="G1553" s="143" t="s">
        <v>84</v>
      </c>
      <c r="H1553" s="143" t="s">
        <v>84</v>
      </c>
    </row>
    <row r="1554" spans="5:8" x14ac:dyDescent="0.2">
      <c r="G1554" s="143" t="s">
        <v>84</v>
      </c>
      <c r="H1554" s="143" t="s">
        <v>84</v>
      </c>
    </row>
    <row r="1555" spans="5:8" x14ac:dyDescent="0.2">
      <c r="E1555" s="54"/>
      <c r="F1555" s="142"/>
      <c r="G1555" s="143" t="s">
        <v>84</v>
      </c>
      <c r="H1555" s="143" t="s">
        <v>84</v>
      </c>
    </row>
    <row r="1556" spans="5:8" x14ac:dyDescent="0.2">
      <c r="E1556" s="54"/>
      <c r="G1556" s="143" t="s">
        <v>84</v>
      </c>
      <c r="H1556" s="143" t="s">
        <v>84</v>
      </c>
    </row>
    <row r="1557" spans="5:8" x14ac:dyDescent="0.2">
      <c r="G1557" s="143" t="s">
        <v>84</v>
      </c>
      <c r="H1557" s="143" t="s">
        <v>84</v>
      </c>
    </row>
    <row r="1558" spans="5:8" x14ac:dyDescent="0.2">
      <c r="E1558" s="54"/>
      <c r="G1558" s="143" t="s">
        <v>84</v>
      </c>
      <c r="H1558" s="143" t="s">
        <v>84</v>
      </c>
    </row>
    <row r="1559" spans="5:8" x14ac:dyDescent="0.2">
      <c r="G1559" s="143" t="s">
        <v>84</v>
      </c>
      <c r="H1559" s="143" t="s">
        <v>84</v>
      </c>
    </row>
    <row r="1560" spans="5:8" x14ac:dyDescent="0.2">
      <c r="G1560" s="143" t="s">
        <v>84</v>
      </c>
      <c r="H1560" s="143" t="s">
        <v>84</v>
      </c>
    </row>
    <row r="1561" spans="5:8" x14ac:dyDescent="0.2">
      <c r="E1561" s="54"/>
      <c r="G1561" s="143" t="s">
        <v>84</v>
      </c>
      <c r="H1561" s="143" t="s">
        <v>84</v>
      </c>
    </row>
    <row r="1562" spans="5:8" x14ac:dyDescent="0.2">
      <c r="E1562" s="54"/>
      <c r="F1562" s="142"/>
      <c r="G1562" s="143" t="s">
        <v>84</v>
      </c>
      <c r="H1562" s="143" t="s">
        <v>84</v>
      </c>
    </row>
    <row r="1563" spans="5:8" x14ac:dyDescent="0.2">
      <c r="F1563" s="142"/>
      <c r="G1563" s="143" t="s">
        <v>84</v>
      </c>
      <c r="H1563" s="143" t="s">
        <v>84</v>
      </c>
    </row>
    <row r="1564" spans="5:8" x14ac:dyDescent="0.2">
      <c r="G1564" s="143" t="s">
        <v>84</v>
      </c>
      <c r="H1564" s="143" t="s">
        <v>84</v>
      </c>
    </row>
    <row r="1565" spans="5:8" x14ac:dyDescent="0.2">
      <c r="E1565" s="53"/>
      <c r="G1565" s="143" t="s">
        <v>84</v>
      </c>
      <c r="H1565" s="143" t="s">
        <v>84</v>
      </c>
    </row>
    <row r="1566" spans="5:8" x14ac:dyDescent="0.2">
      <c r="G1566" s="143" t="s">
        <v>84</v>
      </c>
      <c r="H1566" s="143" t="s">
        <v>84</v>
      </c>
    </row>
    <row r="1567" spans="5:8" x14ac:dyDescent="0.2">
      <c r="G1567" s="143" t="s">
        <v>84</v>
      </c>
      <c r="H1567" s="143" t="s">
        <v>84</v>
      </c>
    </row>
    <row r="1568" spans="5:8" x14ac:dyDescent="0.2">
      <c r="E1568" s="53"/>
      <c r="G1568" s="143" t="s">
        <v>84</v>
      </c>
      <c r="H1568" s="143" t="s">
        <v>84</v>
      </c>
    </row>
    <row r="1569" spans="5:8" x14ac:dyDescent="0.2">
      <c r="E1569" s="53"/>
      <c r="G1569" s="143" t="s">
        <v>84</v>
      </c>
      <c r="H1569" s="143" t="s">
        <v>84</v>
      </c>
    </row>
    <row r="1570" spans="5:8" x14ac:dyDescent="0.2">
      <c r="E1570" s="55"/>
      <c r="F1570" s="142"/>
      <c r="G1570" s="143" t="s">
        <v>84</v>
      </c>
      <c r="H1570" s="143" t="s">
        <v>84</v>
      </c>
    </row>
    <row r="1571" spans="5:8" x14ac:dyDescent="0.2">
      <c r="G1571" s="143" t="s">
        <v>84</v>
      </c>
      <c r="H1571" s="143" t="s">
        <v>84</v>
      </c>
    </row>
    <row r="1572" spans="5:8" x14ac:dyDescent="0.2">
      <c r="E1572" s="53"/>
      <c r="G1572" s="143" t="s">
        <v>84</v>
      </c>
      <c r="H1572" s="143" t="s">
        <v>84</v>
      </c>
    </row>
    <row r="1573" spans="5:8" x14ac:dyDescent="0.2">
      <c r="E1573" s="55"/>
      <c r="F1573" s="142"/>
      <c r="G1573" s="143" t="s">
        <v>84</v>
      </c>
      <c r="H1573" s="143" t="s">
        <v>84</v>
      </c>
    </row>
    <row r="1574" spans="5:8" x14ac:dyDescent="0.2">
      <c r="E1574" s="55"/>
      <c r="F1574" s="142"/>
      <c r="G1574" s="143" t="s">
        <v>84</v>
      </c>
      <c r="H1574" s="143" t="s">
        <v>84</v>
      </c>
    </row>
    <row r="1575" spans="5:8" x14ac:dyDescent="0.2">
      <c r="E1575" s="53"/>
      <c r="G1575" s="143" t="s">
        <v>84</v>
      </c>
      <c r="H1575" s="143" t="s">
        <v>84</v>
      </c>
    </row>
    <row r="1576" spans="5:8" x14ac:dyDescent="0.2">
      <c r="E1576" s="55"/>
      <c r="F1576" s="142"/>
      <c r="G1576" s="143" t="s">
        <v>84</v>
      </c>
      <c r="H1576" s="143" t="s">
        <v>84</v>
      </c>
    </row>
    <row r="1577" spans="5:8" x14ac:dyDescent="0.2">
      <c r="E1577" s="55"/>
      <c r="F1577" s="142"/>
      <c r="G1577" s="143" t="s">
        <v>84</v>
      </c>
      <c r="H1577" s="143" t="s">
        <v>84</v>
      </c>
    </row>
    <row r="1578" spans="5:8" x14ac:dyDescent="0.2">
      <c r="G1578" s="143" t="s">
        <v>84</v>
      </c>
      <c r="H1578" s="143" t="s">
        <v>84</v>
      </c>
    </row>
    <row r="1579" spans="5:8" x14ac:dyDescent="0.2">
      <c r="E1579" s="55"/>
      <c r="F1579" s="142"/>
      <c r="G1579" s="143" t="s">
        <v>84</v>
      </c>
      <c r="H1579" s="143" t="s">
        <v>84</v>
      </c>
    </row>
    <row r="1580" spans="5:8" x14ac:dyDescent="0.2">
      <c r="G1580" s="143" t="s">
        <v>84</v>
      </c>
      <c r="H1580" s="143" t="s">
        <v>84</v>
      </c>
    </row>
    <row r="1581" spans="5:8" x14ac:dyDescent="0.2">
      <c r="E1581" s="53"/>
      <c r="G1581" s="143" t="s">
        <v>84</v>
      </c>
      <c r="H1581" s="143" t="s">
        <v>84</v>
      </c>
    </row>
    <row r="1582" spans="5:8" x14ac:dyDescent="0.2">
      <c r="E1582" s="55"/>
      <c r="F1582" s="142"/>
      <c r="G1582" s="143" t="s">
        <v>84</v>
      </c>
      <c r="H1582" s="143" t="s">
        <v>84</v>
      </c>
    </row>
    <row r="1583" spans="5:8" x14ac:dyDescent="0.2">
      <c r="E1583" s="55"/>
      <c r="F1583" s="142"/>
      <c r="G1583" s="143" t="s">
        <v>84</v>
      </c>
      <c r="H1583" s="143" t="s">
        <v>84</v>
      </c>
    </row>
    <row r="1584" spans="5:8" x14ac:dyDescent="0.2">
      <c r="E1584" s="53"/>
      <c r="G1584" s="143" t="s">
        <v>84</v>
      </c>
      <c r="H1584" s="143" t="s">
        <v>84</v>
      </c>
    </row>
    <row r="1585" spans="5:8" x14ac:dyDescent="0.2">
      <c r="G1585" s="143" t="s">
        <v>84</v>
      </c>
      <c r="H1585" s="143" t="s">
        <v>84</v>
      </c>
    </row>
    <row r="1586" spans="5:8" x14ac:dyDescent="0.2">
      <c r="F1586" s="142"/>
      <c r="G1586" s="143" t="s">
        <v>84</v>
      </c>
      <c r="H1586" s="143" t="s">
        <v>84</v>
      </c>
    </row>
    <row r="1587" spans="5:8" x14ac:dyDescent="0.2">
      <c r="E1587" s="53"/>
      <c r="F1587" s="142"/>
      <c r="G1587" s="143" t="s">
        <v>84</v>
      </c>
      <c r="H1587" s="143" t="s">
        <v>84</v>
      </c>
    </row>
  </sheetData>
  <sheetProtection autoFilter="0"/>
  <autoFilter ref="A2:M2"/>
  <mergeCells count="1">
    <mergeCell ref="A1:G1"/>
  </mergeCells>
  <phoneticPr fontId="21" type="noConversion"/>
  <printOptions gridLines="1"/>
  <pageMargins left="0.35433070866141736" right="0.23622047244094491" top="0.78740157480314965" bottom="0.39370078740157483" header="0.31496062992125984" footer="0.31496062992125984"/>
  <pageSetup paperSize="9" scale="89" orientation="landscape" horizontalDpi="4294967293" vertic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B26"/>
  <sheetViews>
    <sheetView workbookViewId="0">
      <selection sqref="A1:Q1"/>
    </sheetView>
  </sheetViews>
  <sheetFormatPr baseColWidth="10" defaultColWidth="9" defaultRowHeight="15.75" x14ac:dyDescent="0.25"/>
  <cols>
    <col min="1" max="1" width="11.125" bestFit="1" customWidth="1"/>
    <col min="2" max="2" width="5.625" bestFit="1" customWidth="1"/>
    <col min="3" max="3" width="12.75" bestFit="1" customWidth="1"/>
    <col min="4" max="4" width="12.75" customWidth="1"/>
    <col min="5" max="5" width="7.125" style="67" hidden="1" customWidth="1"/>
    <col min="6" max="6" width="6.75" bestFit="1" customWidth="1"/>
    <col min="7" max="7" width="11" style="67" bestFit="1" customWidth="1"/>
    <col min="8" max="15" width="4.625" style="67" customWidth="1"/>
    <col min="16" max="17" width="8.625" style="67" customWidth="1"/>
    <col min="18" max="18" width="11.125" style="67" hidden="1" customWidth="1"/>
    <col min="19" max="19" width="5.875" style="67" hidden="1" customWidth="1"/>
    <col min="20" max="20" width="3.5" style="67" hidden="1" customWidth="1"/>
    <col min="21" max="21" width="6.875" style="67" hidden="1" customWidth="1"/>
    <col min="22" max="22" width="3.5" style="67" hidden="1" customWidth="1"/>
    <col min="23" max="23" width="4.25" style="67" hidden="1" customWidth="1"/>
    <col min="24" max="24" width="3.5" style="67" hidden="1" customWidth="1"/>
    <col min="25" max="25" width="4.375" style="67" hidden="1" customWidth="1"/>
    <col min="26" max="26" width="3.875" style="67" hidden="1" customWidth="1"/>
    <col min="27" max="27" width="6.375" style="67" hidden="1" customWidth="1"/>
    <col min="28" max="28" width="11.75" style="67" hidden="1" customWidth="1"/>
  </cols>
  <sheetData>
    <row r="1" spans="1:28" ht="51.75" thickBot="1" x14ac:dyDescent="0.3">
      <c r="A1" s="417" t="s">
        <v>85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417"/>
      <c r="O1" s="417"/>
      <c r="P1" s="417"/>
      <c r="Q1" s="417"/>
    </row>
    <row r="2" spans="1:28" s="67" customFormat="1" ht="16.5" thickBot="1" x14ac:dyDescent="0.3">
      <c r="A2" s="171" t="s">
        <v>86</v>
      </c>
      <c r="B2" s="172" t="s">
        <v>87</v>
      </c>
      <c r="C2" s="173" t="s">
        <v>88</v>
      </c>
      <c r="D2" s="173" t="s">
        <v>89</v>
      </c>
      <c r="E2" s="173" t="s">
        <v>90</v>
      </c>
      <c r="F2" s="173" t="s">
        <v>22</v>
      </c>
      <c r="G2" s="173" t="s">
        <v>49</v>
      </c>
      <c r="H2" s="425" t="s">
        <v>10</v>
      </c>
      <c r="I2" s="426"/>
      <c r="J2" s="425" t="s">
        <v>11</v>
      </c>
      <c r="K2" s="426"/>
      <c r="L2" s="425" t="s">
        <v>12</v>
      </c>
      <c r="M2" s="426"/>
      <c r="N2" s="425" t="s">
        <v>13</v>
      </c>
      <c r="O2" s="427"/>
      <c r="P2" s="423" t="s">
        <v>91</v>
      </c>
      <c r="Q2" s="424"/>
      <c r="R2" s="67" t="s">
        <v>92</v>
      </c>
      <c r="S2" s="67" t="s">
        <v>10</v>
      </c>
      <c r="U2" s="67" t="s">
        <v>11</v>
      </c>
      <c r="W2" s="67" t="s">
        <v>12</v>
      </c>
      <c r="Y2" s="67" t="s">
        <v>13</v>
      </c>
      <c r="AA2" s="67" t="s">
        <v>93</v>
      </c>
      <c r="AB2" s="67" t="s">
        <v>94</v>
      </c>
    </row>
    <row r="3" spans="1:28" x14ac:dyDescent="0.25">
      <c r="A3" s="119" t="s">
        <v>50</v>
      </c>
      <c r="B3" s="104">
        <v>1</v>
      </c>
      <c r="C3" s="61" t="str">
        <f>VLOOKUP(A3,'Plan de jeu'!$A$3:$H$17,4,FALSE)</f>
        <v>Foyer</v>
      </c>
      <c r="D3" s="61" t="str">
        <f>VLOOKUP(A3,'Plan de jeu'!$A$3:$H$17,5,FALSE)</f>
        <v>RBC</v>
      </c>
      <c r="E3" s="104">
        <f>IF(SUM(H3:I3)&gt;0,1,0)</f>
        <v>1</v>
      </c>
      <c r="F3" s="151" t="str">
        <f t="shared" ref="F3:F17" si="0">H3&amp;"-"&amp;I3</f>
        <v>3-5</v>
      </c>
      <c r="G3" s="182"/>
      <c r="H3" s="182">
        <v>3</v>
      </c>
      <c r="I3" s="182">
        <v>5</v>
      </c>
      <c r="J3" s="182">
        <v>2</v>
      </c>
      <c r="K3" s="182">
        <v>4</v>
      </c>
      <c r="L3" s="182">
        <v>4</v>
      </c>
      <c r="M3" s="182">
        <v>9</v>
      </c>
      <c r="N3" s="182">
        <v>33</v>
      </c>
      <c r="O3" s="183">
        <v>63</v>
      </c>
      <c r="P3" s="155">
        <f>IF(H3&gt;4,3,IF(H3=4,1,0))</f>
        <v>0</v>
      </c>
      <c r="Q3" s="152">
        <f>IF(I3&gt;4,3,IF(I3=4,1,0))</f>
        <v>3</v>
      </c>
      <c r="R3" s="67" t="s">
        <v>51</v>
      </c>
      <c r="S3" s="67">
        <f>SUM(H5-I5,I6-H6,H10-I10,I13-H13,H16-I16)</f>
        <v>10</v>
      </c>
      <c r="T3" s="67">
        <f t="shared" ref="T3:Z3" si="1">SUM(I5-J5,J6-I6,I10-J10,J13-I13,I16-J16)</f>
        <v>-7</v>
      </c>
      <c r="U3" s="67">
        <f t="shared" si="1"/>
        <v>6</v>
      </c>
      <c r="V3" s="67">
        <f t="shared" si="1"/>
        <v>-10</v>
      </c>
      <c r="W3" s="67">
        <f t="shared" si="1"/>
        <v>8</v>
      </c>
      <c r="X3" s="67">
        <f t="shared" si="1"/>
        <v>-74</v>
      </c>
      <c r="Y3" s="67">
        <f t="shared" si="1"/>
        <v>73</v>
      </c>
      <c r="Z3" s="67">
        <f t="shared" si="1"/>
        <v>0</v>
      </c>
      <c r="AA3" s="67">
        <f>SUM(P5,Q6,P10,Q13,P16)</f>
        <v>9</v>
      </c>
      <c r="AB3" s="67">
        <f>SUM(E5,E6,E10,E13,E16)</f>
        <v>5</v>
      </c>
    </row>
    <row r="4" spans="1:28" x14ac:dyDescent="0.25">
      <c r="A4" s="120" t="s">
        <v>55</v>
      </c>
      <c r="B4" s="105">
        <v>1</v>
      </c>
      <c r="C4" s="62" t="str">
        <f>VLOOKUP(A4,'Plan de jeu'!$A$3:$H$17,4,FALSE)</f>
        <v>Encevo</v>
      </c>
      <c r="D4" s="62" t="str">
        <f>VLOOKUP(A4,'Plan de jeu'!$A$3:$H$17,5,FALSE)</f>
        <v>Sportlycée</v>
      </c>
      <c r="E4" s="105">
        <f t="shared" ref="E4:E17" si="2">IF(SUM(H4:I4)&gt;0,1,0)</f>
        <v>1</v>
      </c>
      <c r="F4" s="71" t="str">
        <f t="shared" si="0"/>
        <v>2-6</v>
      </c>
      <c r="G4" s="184"/>
      <c r="H4" s="184">
        <v>2</v>
      </c>
      <c r="I4" s="184">
        <v>6</v>
      </c>
      <c r="J4" s="184">
        <v>1</v>
      </c>
      <c r="K4" s="184">
        <v>5</v>
      </c>
      <c r="L4" s="184">
        <v>1</v>
      </c>
      <c r="M4" s="184">
        <v>9</v>
      </c>
      <c r="N4" s="184">
        <v>29</v>
      </c>
      <c r="O4" s="185">
        <v>59</v>
      </c>
      <c r="P4" s="156">
        <f t="shared" ref="P4:P17" si="3">IF(H4&gt;4,3,IF(H4=4,1,0))</f>
        <v>0</v>
      </c>
      <c r="Q4" s="148">
        <f t="shared" ref="Q4:Q17" si="4">IF(I4&gt;4,3,IF(I4=4,1,0))</f>
        <v>3</v>
      </c>
      <c r="R4" s="67" t="s">
        <v>223</v>
      </c>
      <c r="S4" s="67">
        <f>SUM(H4-I4,I8-H8,H9-I9,I12-H12,I16-H16)</f>
        <v>6</v>
      </c>
      <c r="T4" s="67">
        <f t="shared" ref="T4:Z4" si="5">SUM(I4-J4,J8-I8,I9-J9,J12-I12,J16-I16)</f>
        <v>-6</v>
      </c>
      <c r="U4" s="67">
        <f t="shared" si="5"/>
        <v>4</v>
      </c>
      <c r="V4" s="67">
        <f t="shared" si="5"/>
        <v>-1</v>
      </c>
      <c r="W4" s="67">
        <f t="shared" si="5"/>
        <v>2</v>
      </c>
      <c r="X4" s="67">
        <f t="shared" si="5"/>
        <v>24</v>
      </c>
      <c r="Y4" s="67">
        <f t="shared" si="5"/>
        <v>9</v>
      </c>
      <c r="Z4" s="67">
        <f t="shared" si="5"/>
        <v>-39</v>
      </c>
      <c r="AA4" s="67">
        <f>SUM(P4,Q8,P9,Q12,Q16)</f>
        <v>9</v>
      </c>
      <c r="AB4" s="67">
        <f>SUM(E4,E8,E9,E12,E16)</f>
        <v>5</v>
      </c>
    </row>
    <row r="5" spans="1:28" ht="16.5" thickBot="1" x14ac:dyDescent="0.3">
      <c r="A5" s="221" t="s">
        <v>57</v>
      </c>
      <c r="B5" s="106">
        <v>1</v>
      </c>
      <c r="C5" s="63" t="str">
        <f>VLOOKUP(A5,'Plan de jeu'!$A$3:$H$17,4,FALSE)</f>
        <v>BIL</v>
      </c>
      <c r="D5" s="63" t="str">
        <f>VLOOKUP(A5,'Plan de jeu'!$A$3:$H$17,5,FALSE)</f>
        <v>Luxair Group</v>
      </c>
      <c r="E5" s="106">
        <f t="shared" si="2"/>
        <v>1</v>
      </c>
      <c r="F5" s="153" t="str">
        <f t="shared" si="0"/>
        <v>6-2</v>
      </c>
      <c r="G5" s="186"/>
      <c r="H5" s="186">
        <v>6</v>
      </c>
      <c r="I5" s="186">
        <v>2</v>
      </c>
      <c r="J5" s="186">
        <v>4</v>
      </c>
      <c r="K5" s="186">
        <v>2</v>
      </c>
      <c r="L5" s="186">
        <v>6</v>
      </c>
      <c r="M5" s="186">
        <v>5</v>
      </c>
      <c r="N5" s="186">
        <v>53</v>
      </c>
      <c r="O5" s="187">
        <v>43</v>
      </c>
      <c r="P5" s="157">
        <f t="shared" si="3"/>
        <v>3</v>
      </c>
      <c r="Q5" s="154">
        <f t="shared" si="4"/>
        <v>0</v>
      </c>
      <c r="R5" s="67" t="s">
        <v>52</v>
      </c>
      <c r="S5" s="67">
        <f>SUM(I4-H4,H7-I7,I11-H11,H13-I13,H15-I15)</f>
        <v>20</v>
      </c>
      <c r="T5" s="67">
        <f t="shared" ref="T5:Z5" si="6">SUM(J4-I4,I7-J7,J11-I11,I13-J13,I15-J15)</f>
        <v>-18</v>
      </c>
      <c r="U5" s="67">
        <f t="shared" si="6"/>
        <v>18</v>
      </c>
      <c r="V5" s="67">
        <f t="shared" si="6"/>
        <v>-29</v>
      </c>
      <c r="W5" s="67">
        <f t="shared" si="6"/>
        <v>34</v>
      </c>
      <c r="X5" s="67">
        <f t="shared" si="6"/>
        <v>-132</v>
      </c>
      <c r="Y5" s="67">
        <f t="shared" si="6"/>
        <v>162</v>
      </c>
      <c r="Z5" s="67">
        <f t="shared" si="6"/>
        <v>-50</v>
      </c>
      <c r="AA5" s="67">
        <f>SUM(Q4,P7,Q11,P13,P15)</f>
        <v>15</v>
      </c>
      <c r="AB5" s="67">
        <f>SUM(E4,E7,E11,E13,E15)</f>
        <v>5</v>
      </c>
    </row>
    <row r="6" spans="1:28" x14ac:dyDescent="0.25">
      <c r="A6" s="121" t="s">
        <v>62</v>
      </c>
      <c r="B6" s="107">
        <v>2</v>
      </c>
      <c r="C6" s="58" t="str">
        <f>VLOOKUP(A6,'Plan de jeu'!$A$3:$H$17,4,FALSE)</f>
        <v>RBC</v>
      </c>
      <c r="D6" s="58" t="str">
        <f>VLOOKUP(A6,'Plan de jeu'!$A$3:$H$17,5,FALSE)</f>
        <v>BIL</v>
      </c>
      <c r="E6" s="107">
        <f t="shared" si="2"/>
        <v>1</v>
      </c>
      <c r="F6" s="151" t="str">
        <f t="shared" si="0"/>
        <v>3-5</v>
      </c>
      <c r="G6" s="182"/>
      <c r="H6" s="182">
        <v>3</v>
      </c>
      <c r="I6" s="182">
        <v>5</v>
      </c>
      <c r="J6" s="182">
        <v>2</v>
      </c>
      <c r="K6" s="182">
        <v>4</v>
      </c>
      <c r="L6" s="182">
        <v>3</v>
      </c>
      <c r="M6" s="182">
        <v>7</v>
      </c>
      <c r="N6" s="182">
        <v>26</v>
      </c>
      <c r="O6" s="183">
        <v>53</v>
      </c>
      <c r="P6" s="155">
        <f t="shared" si="3"/>
        <v>0</v>
      </c>
      <c r="Q6" s="152">
        <f t="shared" si="4"/>
        <v>3</v>
      </c>
      <c r="R6" s="67" t="s">
        <v>224</v>
      </c>
      <c r="S6" s="67">
        <f>SUM(I5-H5,H8-I8,H11-I11,I14-H14,H17-I17)</f>
        <v>2</v>
      </c>
      <c r="T6" s="67">
        <f t="shared" ref="T6:Z6" si="7">SUM(J5-I5,I8-J8,I11-J11,J14-I14,I17-J17)</f>
        <v>-1</v>
      </c>
      <c r="U6" s="67">
        <f t="shared" si="7"/>
        <v>2</v>
      </c>
      <c r="V6" s="67">
        <f t="shared" si="7"/>
        <v>-9</v>
      </c>
      <c r="W6" s="67">
        <f t="shared" si="7"/>
        <v>9</v>
      </c>
      <c r="X6" s="67">
        <f t="shared" si="7"/>
        <v>-57</v>
      </c>
      <c r="Y6" s="67">
        <f t="shared" si="7"/>
        <v>47</v>
      </c>
      <c r="Z6" s="67">
        <f t="shared" si="7"/>
        <v>10</v>
      </c>
      <c r="AA6" s="67">
        <f>SUM(Q5,P8,P11,Q14,P17)</f>
        <v>7</v>
      </c>
      <c r="AB6" s="67">
        <f>SUM(E5,E8,E11,E14,E17)</f>
        <v>5</v>
      </c>
    </row>
    <row r="7" spans="1:28" x14ac:dyDescent="0.25">
      <c r="A7" s="216" t="s">
        <v>63</v>
      </c>
      <c r="B7" s="108">
        <v>2</v>
      </c>
      <c r="C7" s="59" t="str">
        <f>VLOOKUP(A7,'Plan de jeu'!$A$3:$H$17,4,FALSE)</f>
        <v>Sportlycée</v>
      </c>
      <c r="D7" s="59" t="str">
        <f>VLOOKUP(A7,'Plan de jeu'!$A$3:$H$17,5,FALSE)</f>
        <v>Foyer</v>
      </c>
      <c r="E7" s="108">
        <f t="shared" si="2"/>
        <v>1</v>
      </c>
      <c r="F7" s="71" t="str">
        <f t="shared" si="0"/>
        <v>8-0</v>
      </c>
      <c r="G7" s="184"/>
      <c r="H7" s="184">
        <v>8</v>
      </c>
      <c r="I7" s="184">
        <v>0</v>
      </c>
      <c r="J7" s="184">
        <v>6</v>
      </c>
      <c r="K7" s="184">
        <v>0</v>
      </c>
      <c r="L7" s="184">
        <v>10</v>
      </c>
      <c r="M7" s="184">
        <v>0</v>
      </c>
      <c r="N7" s="184">
        <v>64</v>
      </c>
      <c r="O7" s="185">
        <v>0</v>
      </c>
      <c r="P7" s="156">
        <f t="shared" si="3"/>
        <v>3</v>
      </c>
      <c r="Q7" s="148">
        <f t="shared" si="4"/>
        <v>0</v>
      </c>
      <c r="R7" s="67" t="s">
        <v>58</v>
      </c>
      <c r="S7" s="67">
        <f>SUM(I3-H3,H6-I6,I9-H9,H14-I14,I15-H15)</f>
        <v>-4</v>
      </c>
      <c r="T7" s="67">
        <f t="shared" ref="T7:Z7" si="8">SUM(J3-I3,I6-J6,J9-I9,I14-J14,J15-I15)</f>
        <v>3</v>
      </c>
      <c r="U7" s="67">
        <f t="shared" si="8"/>
        <v>-4</v>
      </c>
      <c r="V7" s="67">
        <f t="shared" si="8"/>
        <v>11</v>
      </c>
      <c r="W7" s="67">
        <f t="shared" si="8"/>
        <v>-6</v>
      </c>
      <c r="X7" s="67">
        <f t="shared" si="8"/>
        <v>53</v>
      </c>
      <c r="Y7" s="67">
        <f t="shared" si="8"/>
        <v>-4</v>
      </c>
      <c r="Z7" s="67">
        <f t="shared" si="8"/>
        <v>-50</v>
      </c>
      <c r="AA7" s="67">
        <f>SUM(Q3,P6,Q9,P14,Q15)</f>
        <v>4</v>
      </c>
      <c r="AB7" s="67">
        <f>SUM(E3,E6,E9,E14,E15)</f>
        <v>5</v>
      </c>
    </row>
    <row r="8" spans="1:28" ht="16.5" thickBot="1" x14ac:dyDescent="0.3">
      <c r="A8" s="219" t="s">
        <v>66</v>
      </c>
      <c r="B8" s="109">
        <v>2</v>
      </c>
      <c r="C8" s="60" t="str">
        <f>VLOOKUP(A8,'Plan de jeu'!$A$3:$H$17,4,FALSE)</f>
        <v>Luxair Group</v>
      </c>
      <c r="D8" s="60" t="str">
        <f>VLOOKUP(A8,'Plan de jeu'!$A$3:$H$17,5,FALSE)</f>
        <v>Encevo</v>
      </c>
      <c r="E8" s="109">
        <f t="shared" si="2"/>
        <v>1</v>
      </c>
      <c r="F8" s="77" t="str">
        <f t="shared" si="0"/>
        <v>5-3</v>
      </c>
      <c r="G8" s="188"/>
      <c r="H8" s="188">
        <v>5</v>
      </c>
      <c r="I8" s="188">
        <v>3</v>
      </c>
      <c r="J8" s="188">
        <v>4</v>
      </c>
      <c r="K8" s="188">
        <v>2</v>
      </c>
      <c r="L8" s="188">
        <v>9</v>
      </c>
      <c r="M8" s="188">
        <v>4</v>
      </c>
      <c r="N8" s="188">
        <v>62</v>
      </c>
      <c r="O8" s="189">
        <v>32</v>
      </c>
      <c r="P8" s="158">
        <f t="shared" si="3"/>
        <v>3</v>
      </c>
      <c r="Q8" s="150">
        <f t="shared" si="4"/>
        <v>0</v>
      </c>
      <c r="R8" s="67" t="s">
        <v>59</v>
      </c>
      <c r="S8" s="67">
        <f>SUM(H3-I3,I7-H7,I10-H10,H12-I12,I17-H17)</f>
        <v>-34</v>
      </c>
      <c r="T8" s="67">
        <f t="shared" ref="T8:Z8" si="9">SUM(I3-J3,J7-I7,J10-I10,I12-J12,J17-I17)</f>
        <v>29</v>
      </c>
      <c r="U8" s="67">
        <f t="shared" si="9"/>
        <v>-26</v>
      </c>
      <c r="V8" s="67">
        <f t="shared" si="9"/>
        <v>38</v>
      </c>
      <c r="W8" s="67">
        <f t="shared" si="9"/>
        <v>-47</v>
      </c>
      <c r="X8" s="67">
        <f t="shared" si="9"/>
        <v>186</v>
      </c>
      <c r="Y8" s="67">
        <f t="shared" si="9"/>
        <v>-287</v>
      </c>
      <c r="Z8" s="67">
        <f t="shared" si="9"/>
        <v>129</v>
      </c>
      <c r="AA8" s="67">
        <f>SUM(P3,Q7,Q10,P12,Q17)</f>
        <v>0</v>
      </c>
      <c r="AB8" s="67">
        <f>SUM(E3,E7,E10,E12,E17)</f>
        <v>5</v>
      </c>
    </row>
    <row r="9" spans="1:28" x14ac:dyDescent="0.25">
      <c r="A9" s="222" t="s">
        <v>67</v>
      </c>
      <c r="B9" s="110">
        <v>3</v>
      </c>
      <c r="C9" s="64" t="str">
        <f>VLOOKUP(A9,'Plan de jeu'!$A$3:$H$17,4,FALSE)</f>
        <v>Encevo</v>
      </c>
      <c r="D9" s="64" t="str">
        <f>VLOOKUP(A9,'Plan de jeu'!$A$3:$H$17,5,FALSE)</f>
        <v>RBC</v>
      </c>
      <c r="E9" s="110">
        <f t="shared" si="2"/>
        <v>1</v>
      </c>
      <c r="F9" s="82" t="str">
        <f t="shared" si="0"/>
        <v>5-3</v>
      </c>
      <c r="G9" s="190"/>
      <c r="H9" s="190">
        <v>5</v>
      </c>
      <c r="I9" s="190">
        <v>3</v>
      </c>
      <c r="J9" s="190">
        <v>4</v>
      </c>
      <c r="K9" s="190">
        <v>2</v>
      </c>
      <c r="L9" s="190">
        <v>8</v>
      </c>
      <c r="M9" s="190">
        <v>6</v>
      </c>
      <c r="N9" s="190">
        <v>40</v>
      </c>
      <c r="O9" s="191">
        <v>50</v>
      </c>
      <c r="P9" s="159">
        <f t="shared" si="3"/>
        <v>3</v>
      </c>
      <c r="Q9" s="149">
        <f t="shared" si="4"/>
        <v>0</v>
      </c>
    </row>
    <row r="10" spans="1:28" x14ac:dyDescent="0.25">
      <c r="A10" s="120" t="s">
        <v>68</v>
      </c>
      <c r="B10" s="105">
        <v>3</v>
      </c>
      <c r="C10" s="62" t="str">
        <f>VLOOKUP(A10,'Plan de jeu'!$A$3:$H$17,4,FALSE)</f>
        <v>BIL</v>
      </c>
      <c r="D10" s="62" t="str">
        <f>VLOOKUP(A10,'Plan de jeu'!$A$3:$H$17,5,FALSE)</f>
        <v>Foyer</v>
      </c>
      <c r="E10" s="105">
        <f t="shared" si="2"/>
        <v>1</v>
      </c>
      <c r="F10" s="71" t="str">
        <f t="shared" si="0"/>
        <v>8-0</v>
      </c>
      <c r="G10" s="184"/>
      <c r="H10" s="184">
        <v>8</v>
      </c>
      <c r="I10" s="184">
        <v>0</v>
      </c>
      <c r="J10" s="184">
        <v>6</v>
      </c>
      <c r="K10" s="184">
        <v>0</v>
      </c>
      <c r="L10" s="184">
        <v>10</v>
      </c>
      <c r="M10" s="184">
        <v>0</v>
      </c>
      <c r="N10" s="184">
        <v>64</v>
      </c>
      <c r="O10" s="185">
        <v>0</v>
      </c>
      <c r="P10" s="156">
        <f t="shared" si="3"/>
        <v>3</v>
      </c>
      <c r="Q10" s="148">
        <f t="shared" si="4"/>
        <v>0</v>
      </c>
    </row>
    <row r="11" spans="1:28" ht="16.5" thickBot="1" x14ac:dyDescent="0.3">
      <c r="A11" s="221" t="s">
        <v>69</v>
      </c>
      <c r="B11" s="106">
        <v>3</v>
      </c>
      <c r="C11" s="63" t="str">
        <f>VLOOKUP(A11,'Plan de jeu'!$A$3:$H$17,4,FALSE)</f>
        <v>Luxair Group</v>
      </c>
      <c r="D11" s="63" t="str">
        <f>VLOOKUP(A11,'Plan de jeu'!$A$3:$H$17,5,FALSE)</f>
        <v>Sportlycée</v>
      </c>
      <c r="E11" s="106">
        <f t="shared" si="2"/>
        <v>1</v>
      </c>
      <c r="F11" s="153" t="str">
        <f t="shared" si="0"/>
        <v>2-6</v>
      </c>
      <c r="G11" s="186"/>
      <c r="H11" s="186">
        <v>2</v>
      </c>
      <c r="I11" s="186">
        <v>6</v>
      </c>
      <c r="J11" s="186">
        <v>1</v>
      </c>
      <c r="K11" s="186">
        <v>5</v>
      </c>
      <c r="L11" s="186">
        <v>1</v>
      </c>
      <c r="M11" s="186">
        <v>9</v>
      </c>
      <c r="N11" s="186">
        <v>21</v>
      </c>
      <c r="O11" s="187">
        <v>57</v>
      </c>
      <c r="P11" s="157">
        <f t="shared" si="3"/>
        <v>0</v>
      </c>
      <c r="Q11" s="154">
        <f t="shared" si="4"/>
        <v>3</v>
      </c>
    </row>
    <row r="12" spans="1:28" x14ac:dyDescent="0.25">
      <c r="A12" s="121" t="s">
        <v>70</v>
      </c>
      <c r="B12" s="107">
        <v>4</v>
      </c>
      <c r="C12" s="58" t="str">
        <f>VLOOKUP(A12,'Plan de jeu'!$A$3:$H$17,4,FALSE)</f>
        <v>Foyer</v>
      </c>
      <c r="D12" s="58" t="str">
        <f>VLOOKUP(A12,'Plan de jeu'!$A$3:$H$17,5,FALSE)</f>
        <v>Encevo</v>
      </c>
      <c r="E12" s="107">
        <f t="shared" si="2"/>
        <v>1</v>
      </c>
      <c r="F12" s="151" t="str">
        <f t="shared" si="0"/>
        <v>0-8</v>
      </c>
      <c r="G12" s="182"/>
      <c r="H12" s="182">
        <v>0</v>
      </c>
      <c r="I12" s="182">
        <v>8</v>
      </c>
      <c r="J12" s="182">
        <v>0</v>
      </c>
      <c r="K12" s="182">
        <v>6</v>
      </c>
      <c r="L12" s="182">
        <v>0</v>
      </c>
      <c r="M12" s="182">
        <v>10</v>
      </c>
      <c r="N12" s="182">
        <v>0</v>
      </c>
      <c r="O12" s="183">
        <v>64</v>
      </c>
      <c r="P12" s="155">
        <f t="shared" si="3"/>
        <v>0</v>
      </c>
      <c r="Q12" s="152">
        <f t="shared" si="4"/>
        <v>3</v>
      </c>
    </row>
    <row r="13" spans="1:28" x14ac:dyDescent="0.25">
      <c r="A13" s="216" t="s">
        <v>71</v>
      </c>
      <c r="B13" s="108">
        <v>4</v>
      </c>
      <c r="C13" s="59" t="str">
        <f>VLOOKUP(A13,'Plan de jeu'!$A$3:$H$17,4,FALSE)</f>
        <v>Sportlycée</v>
      </c>
      <c r="D13" s="59" t="str">
        <f>VLOOKUP(A13,'Plan de jeu'!$A$3:$H$17,5,FALSE)</f>
        <v>BIL</v>
      </c>
      <c r="E13" s="108">
        <f t="shared" si="2"/>
        <v>1</v>
      </c>
      <c r="F13" s="71" t="str">
        <f t="shared" si="0"/>
        <v>5-3</v>
      </c>
      <c r="G13" s="184"/>
      <c r="H13" s="184">
        <v>5</v>
      </c>
      <c r="I13" s="184">
        <v>3</v>
      </c>
      <c r="J13" s="184">
        <v>4</v>
      </c>
      <c r="K13" s="184">
        <v>2</v>
      </c>
      <c r="L13" s="184">
        <v>7</v>
      </c>
      <c r="M13" s="184">
        <v>3</v>
      </c>
      <c r="N13" s="184">
        <v>52</v>
      </c>
      <c r="O13" s="185">
        <v>39</v>
      </c>
      <c r="P13" s="156">
        <f t="shared" si="3"/>
        <v>3</v>
      </c>
      <c r="Q13" s="148">
        <f t="shared" si="4"/>
        <v>0</v>
      </c>
    </row>
    <row r="14" spans="1:28" ht="16.5" thickBot="1" x14ac:dyDescent="0.3">
      <c r="A14" s="219" t="s">
        <v>72</v>
      </c>
      <c r="B14" s="109">
        <v>4</v>
      </c>
      <c r="C14" s="60" t="str">
        <f>VLOOKUP(A14,'Plan de jeu'!$A$3:$H$17,4,FALSE)</f>
        <v>RBC</v>
      </c>
      <c r="D14" s="60" t="str">
        <f>VLOOKUP(A14,'Plan de jeu'!$A$3:$H$17,5,FALSE)</f>
        <v>Luxair Group</v>
      </c>
      <c r="E14" s="109">
        <f t="shared" si="2"/>
        <v>1</v>
      </c>
      <c r="F14" s="77" t="str">
        <f t="shared" si="0"/>
        <v>4-4</v>
      </c>
      <c r="G14" s="188"/>
      <c r="H14" s="188">
        <v>4</v>
      </c>
      <c r="I14" s="188">
        <v>4</v>
      </c>
      <c r="J14" s="188">
        <v>3</v>
      </c>
      <c r="K14" s="188">
        <v>3</v>
      </c>
      <c r="L14" s="188">
        <v>5</v>
      </c>
      <c r="M14" s="188">
        <v>6</v>
      </c>
      <c r="N14" s="188">
        <v>43</v>
      </c>
      <c r="O14" s="189">
        <v>41</v>
      </c>
      <c r="P14" s="158">
        <f t="shared" si="3"/>
        <v>1</v>
      </c>
      <c r="Q14" s="150">
        <f t="shared" si="4"/>
        <v>1</v>
      </c>
    </row>
    <row r="15" spans="1:28" x14ac:dyDescent="0.25">
      <c r="A15" s="222" t="s">
        <v>73</v>
      </c>
      <c r="B15" s="110">
        <v>5</v>
      </c>
      <c r="C15" s="64" t="str">
        <f>VLOOKUP(A15,'Plan de jeu'!$A$3:$H$17,4,FALSE)</f>
        <v>Sportlycée</v>
      </c>
      <c r="D15" s="64" t="str">
        <f>VLOOKUP(A15,'Plan de jeu'!$A$3:$H$17,5,FALSE)</f>
        <v>RBC</v>
      </c>
      <c r="E15" s="110">
        <f t="shared" si="2"/>
        <v>1</v>
      </c>
      <c r="F15" s="82" t="str">
        <f t="shared" si="0"/>
        <v>5-3</v>
      </c>
      <c r="G15" s="190"/>
      <c r="H15" s="190">
        <v>5</v>
      </c>
      <c r="I15" s="190">
        <v>3</v>
      </c>
      <c r="J15" s="190">
        <v>4</v>
      </c>
      <c r="K15" s="190">
        <v>2</v>
      </c>
      <c r="L15" s="190">
        <v>8</v>
      </c>
      <c r="M15" s="190">
        <v>4</v>
      </c>
      <c r="N15" s="190">
        <v>55</v>
      </c>
      <c r="O15" s="191">
        <v>36</v>
      </c>
      <c r="P15" s="159">
        <f t="shared" si="3"/>
        <v>3</v>
      </c>
      <c r="Q15" s="149">
        <f t="shared" si="4"/>
        <v>0</v>
      </c>
    </row>
    <row r="16" spans="1:28" x14ac:dyDescent="0.25">
      <c r="A16" s="120" t="s">
        <v>74</v>
      </c>
      <c r="B16" s="105">
        <v>5</v>
      </c>
      <c r="C16" s="62" t="str">
        <f>VLOOKUP(A16,'Plan de jeu'!$A$3:$H$17,4,FALSE)</f>
        <v>BIL</v>
      </c>
      <c r="D16" s="62" t="str">
        <f>VLOOKUP(A16,'Plan de jeu'!$A$3:$H$17,5,FALSE)</f>
        <v>Encevo</v>
      </c>
      <c r="E16" s="105">
        <f t="shared" si="2"/>
        <v>1</v>
      </c>
      <c r="F16" s="71" t="str">
        <f t="shared" si="0"/>
        <v>3-5</v>
      </c>
      <c r="G16" s="184"/>
      <c r="H16" s="184">
        <v>3</v>
      </c>
      <c r="I16" s="184">
        <v>5</v>
      </c>
      <c r="J16" s="184">
        <v>2</v>
      </c>
      <c r="K16" s="184">
        <v>4</v>
      </c>
      <c r="L16" s="184">
        <v>4</v>
      </c>
      <c r="M16" s="184">
        <v>7</v>
      </c>
      <c r="N16" s="184">
        <v>37</v>
      </c>
      <c r="O16" s="185">
        <v>52</v>
      </c>
      <c r="P16" s="156">
        <f t="shared" si="3"/>
        <v>0</v>
      </c>
      <c r="Q16" s="148">
        <f t="shared" si="4"/>
        <v>3</v>
      </c>
    </row>
    <row r="17" spans="1:28" ht="16.5" thickBot="1" x14ac:dyDescent="0.3">
      <c r="A17" s="122" t="s">
        <v>75</v>
      </c>
      <c r="B17" s="111">
        <v>5</v>
      </c>
      <c r="C17" s="65" t="str">
        <f>VLOOKUP(A17,'Plan de jeu'!$A$3:$H$17,4,FALSE)</f>
        <v>Luxair Group</v>
      </c>
      <c r="D17" s="65" t="str">
        <f>VLOOKUP(A17,'Plan de jeu'!$A$3:$H$17,5,FALSE)</f>
        <v>Foyer</v>
      </c>
      <c r="E17" s="111">
        <f t="shared" si="2"/>
        <v>1</v>
      </c>
      <c r="F17" s="77" t="str">
        <f t="shared" si="0"/>
        <v>8-0</v>
      </c>
      <c r="G17" s="188"/>
      <c r="H17" s="188">
        <v>8</v>
      </c>
      <c r="I17" s="188">
        <v>0</v>
      </c>
      <c r="J17" s="188">
        <v>6</v>
      </c>
      <c r="K17" s="188">
        <v>0</v>
      </c>
      <c r="L17" s="188">
        <v>12</v>
      </c>
      <c r="M17" s="188">
        <v>0</v>
      </c>
      <c r="N17" s="188">
        <v>72</v>
      </c>
      <c r="O17" s="189">
        <v>7</v>
      </c>
      <c r="P17" s="158">
        <f t="shared" si="3"/>
        <v>3</v>
      </c>
      <c r="Q17" s="150">
        <f t="shared" si="4"/>
        <v>0</v>
      </c>
    </row>
    <row r="18" spans="1:28" s="162" customFormat="1" x14ac:dyDescent="0.25">
      <c r="A18" s="161"/>
      <c r="B18" s="161"/>
      <c r="C18" s="147"/>
      <c r="D18" s="147"/>
      <c r="E18" s="161"/>
      <c r="F18" s="160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160"/>
      <c r="Y18" s="160"/>
      <c r="Z18" s="160"/>
      <c r="AA18" s="160"/>
      <c r="AB18" s="160"/>
    </row>
    <row r="19" spans="1:28" s="162" customFormat="1" ht="51.75" thickBot="1" x14ac:dyDescent="0.3">
      <c r="A19" s="417" t="s">
        <v>95</v>
      </c>
      <c r="B19" s="417"/>
      <c r="C19" s="417"/>
      <c r="D19" s="417"/>
      <c r="E19" s="417"/>
      <c r="F19" s="417"/>
      <c r="G19" s="417"/>
      <c r="H19" s="417"/>
      <c r="I19" s="417"/>
      <c r="J19" s="417"/>
      <c r="K19" s="417"/>
      <c r="L19" s="417"/>
      <c r="M19" s="417"/>
      <c r="N19" s="417"/>
      <c r="O19" s="417"/>
      <c r="P19" s="417"/>
      <c r="Q19" s="417"/>
      <c r="R19" s="160"/>
      <c r="S19" s="67"/>
      <c r="T19" s="67"/>
      <c r="U19" s="67"/>
      <c r="V19" s="67"/>
      <c r="W19" s="67"/>
      <c r="X19" s="67"/>
      <c r="Y19" s="67"/>
      <c r="Z19" s="67"/>
      <c r="AA19" s="67"/>
      <c r="AB19" s="160"/>
    </row>
    <row r="20" spans="1:28" ht="16.5" thickBot="1" x14ac:dyDescent="0.3">
      <c r="A20" s="168" t="s">
        <v>86</v>
      </c>
      <c r="B20" s="169" t="s">
        <v>87</v>
      </c>
      <c r="C20" s="170" t="s">
        <v>88</v>
      </c>
      <c r="D20" s="170" t="s">
        <v>89</v>
      </c>
      <c r="E20" s="170" t="s">
        <v>90</v>
      </c>
      <c r="F20" s="170" t="s">
        <v>22</v>
      </c>
      <c r="G20" s="170" t="s">
        <v>49</v>
      </c>
      <c r="H20" s="418" t="s">
        <v>10</v>
      </c>
      <c r="I20" s="419"/>
      <c r="J20" s="418" t="s">
        <v>11</v>
      </c>
      <c r="K20" s="419"/>
      <c r="L20" s="418" t="s">
        <v>12</v>
      </c>
      <c r="M20" s="419"/>
      <c r="N20" s="418" t="s">
        <v>13</v>
      </c>
      <c r="O20" s="420"/>
      <c r="P20" s="421" t="s">
        <v>91</v>
      </c>
      <c r="Q20" s="422"/>
      <c r="R20" s="67" t="s">
        <v>92</v>
      </c>
      <c r="S20" s="67" t="s">
        <v>10</v>
      </c>
      <c r="U20" s="67" t="s">
        <v>11</v>
      </c>
      <c r="W20" s="67" t="s">
        <v>12</v>
      </c>
      <c r="Y20" s="67" t="s">
        <v>13</v>
      </c>
      <c r="AA20" s="67" t="s">
        <v>93</v>
      </c>
      <c r="AB20" s="67" t="s">
        <v>94</v>
      </c>
    </row>
    <row r="21" spans="1:28" x14ac:dyDescent="0.25">
      <c r="A21" s="121" t="s">
        <v>77</v>
      </c>
      <c r="B21" s="107">
        <v>1</v>
      </c>
      <c r="C21" s="58" t="str">
        <f>VLOOKUP($A21,'Plan de jeu'!$A$21:$H$26,4,FALSE)</f>
        <v>P &amp; C</v>
      </c>
      <c r="D21" s="58" t="str">
        <f>VLOOKUP($A21,'Plan de jeu'!$A$21:$H$26,5,FALSE)</f>
        <v>RBC</v>
      </c>
      <c r="E21" s="107">
        <f t="shared" ref="E21:E26" si="10">IF(SUM(H21:I21)&gt;0,1,0)</f>
        <v>1</v>
      </c>
      <c r="F21" s="151" t="str">
        <f t="shared" ref="F21:F26" si="11">H21&amp;"-"&amp;I21</f>
        <v>4-0</v>
      </c>
      <c r="G21" s="182"/>
      <c r="H21" s="182">
        <v>4</v>
      </c>
      <c r="I21" s="182">
        <v>0</v>
      </c>
      <c r="J21" s="182">
        <v>3</v>
      </c>
      <c r="K21" s="182">
        <v>0</v>
      </c>
      <c r="L21" s="182">
        <v>5</v>
      </c>
      <c r="M21" s="182">
        <v>0</v>
      </c>
      <c r="N21" s="182">
        <v>32</v>
      </c>
      <c r="O21" s="182">
        <v>0</v>
      </c>
      <c r="P21" s="215">
        <f>IF(H21&gt;2,3,IF(H21&lt;2,0,1))</f>
        <v>3</v>
      </c>
      <c r="Q21" s="166">
        <f t="shared" ref="Q21:Q26" si="12">IF(I21&gt;2,3,IF(I21&lt;2,0,1))</f>
        <v>0</v>
      </c>
      <c r="R21" s="67" t="s">
        <v>51</v>
      </c>
      <c r="S21" s="67">
        <f>SUM(H22-I22,I23-H23,I25-H25,H26-I26)</f>
        <v>-6</v>
      </c>
      <c r="T21" s="67">
        <f t="shared" ref="T21:Z21" si="13">SUM(I22-J22,J23-I23,J25-I25,I26-J26)</f>
        <v>5</v>
      </c>
      <c r="U21" s="67">
        <f t="shared" si="13"/>
        <v>-5</v>
      </c>
      <c r="V21" s="67">
        <f t="shared" si="13"/>
        <v>10</v>
      </c>
      <c r="W21" s="67">
        <f t="shared" si="13"/>
        <v>-10</v>
      </c>
      <c r="X21" s="67">
        <f t="shared" si="13"/>
        <v>66</v>
      </c>
      <c r="Y21" s="67">
        <f t="shared" si="13"/>
        <v>-63</v>
      </c>
      <c r="Z21" s="67">
        <f t="shared" si="13"/>
        <v>1</v>
      </c>
      <c r="AA21" s="67">
        <f>SUM(P22,Q23,Q25,P26)</f>
        <v>3</v>
      </c>
      <c r="AB21" s="67">
        <f>SUM(E22,E23,E25,E26)</f>
        <v>3</v>
      </c>
    </row>
    <row r="22" spans="1:28" x14ac:dyDescent="0.25">
      <c r="A22" s="120" t="s">
        <v>78</v>
      </c>
      <c r="B22" s="105">
        <v>1</v>
      </c>
      <c r="C22" s="62" t="str">
        <f>VLOOKUP($A22,'Plan de jeu'!$A$21:$H$26,4,FALSE)</f>
        <v>BIL</v>
      </c>
      <c r="D22" s="62" t="str">
        <f>VLOOKUP($A22,'Plan de jeu'!$A$21:$H$26,5,FALSE)</f>
        <v>P &amp; C</v>
      </c>
      <c r="E22" s="108">
        <f t="shared" si="10"/>
        <v>1</v>
      </c>
      <c r="F22" s="71" t="str">
        <f t="shared" si="11"/>
        <v>0-4</v>
      </c>
      <c r="G22" s="184"/>
      <c r="H22" s="184">
        <v>0</v>
      </c>
      <c r="I22" s="184">
        <v>4</v>
      </c>
      <c r="J22" s="184">
        <v>0</v>
      </c>
      <c r="K22" s="184">
        <v>3</v>
      </c>
      <c r="L22" s="184">
        <v>0</v>
      </c>
      <c r="M22" s="184">
        <v>5</v>
      </c>
      <c r="N22" s="184">
        <v>0</v>
      </c>
      <c r="O22" s="184">
        <v>32</v>
      </c>
      <c r="P22" s="217">
        <f t="shared" ref="P22:P26" si="14">IF(H22&gt;2,3,IF(H22&lt;2,0,1))</f>
        <v>0</v>
      </c>
      <c r="Q22" s="218">
        <f t="shared" si="12"/>
        <v>3</v>
      </c>
      <c r="R22" s="67" t="s">
        <v>58</v>
      </c>
      <c r="S22" s="67">
        <f>SUM(I21-H21,H23-I23,H24-I24,I26-H26)</f>
        <v>-10</v>
      </c>
      <c r="T22" s="67">
        <f t="shared" ref="T22:Z22" si="15">SUM(J21-I21,I23-J23,I24-J24,J26-I26)</f>
        <v>9</v>
      </c>
      <c r="U22" s="67">
        <f t="shared" si="15"/>
        <v>-7</v>
      </c>
      <c r="V22" s="67">
        <f t="shared" si="15"/>
        <v>7</v>
      </c>
      <c r="W22" s="67">
        <f t="shared" si="15"/>
        <v>-12</v>
      </c>
      <c r="X22" s="67">
        <f t="shared" si="15"/>
        <v>2</v>
      </c>
      <c r="Y22" s="67">
        <f t="shared" si="15"/>
        <v>-62</v>
      </c>
      <c r="Z22" s="67">
        <f t="shared" si="15"/>
        <v>73</v>
      </c>
      <c r="AA22" s="67">
        <f>SUM(Q21,P23,P24,Q26)</f>
        <v>0</v>
      </c>
      <c r="AB22" s="67">
        <f>SUM(E21,E23,E24,E26)</f>
        <v>3</v>
      </c>
    </row>
    <row r="23" spans="1:28" x14ac:dyDescent="0.25">
      <c r="A23" s="216" t="s">
        <v>79</v>
      </c>
      <c r="B23" s="108">
        <v>2</v>
      </c>
      <c r="C23" s="59" t="str">
        <f>VLOOKUP($A23,'Plan de jeu'!$A$21:$H$26,4,FALSE)</f>
        <v>RBC</v>
      </c>
      <c r="D23" s="59" t="str">
        <f>VLOOKUP($A23,'Plan de jeu'!$A$21:$H$26,5,FALSE)</f>
        <v>BIL</v>
      </c>
      <c r="E23" s="105">
        <f t="shared" si="10"/>
        <v>1</v>
      </c>
      <c r="F23" s="71" t="str">
        <f t="shared" si="11"/>
        <v>1-3</v>
      </c>
      <c r="G23" s="184"/>
      <c r="H23" s="184">
        <v>1</v>
      </c>
      <c r="I23" s="184">
        <v>3</v>
      </c>
      <c r="J23" s="184">
        <v>1</v>
      </c>
      <c r="K23" s="184">
        <v>2</v>
      </c>
      <c r="L23" s="184">
        <v>3</v>
      </c>
      <c r="M23" s="184">
        <v>4</v>
      </c>
      <c r="N23" s="184">
        <v>33</v>
      </c>
      <c r="O23" s="184">
        <v>34</v>
      </c>
      <c r="P23" s="217">
        <f t="shared" si="14"/>
        <v>0</v>
      </c>
      <c r="Q23" s="218">
        <f t="shared" si="12"/>
        <v>3</v>
      </c>
      <c r="R23" s="67" t="s">
        <v>230</v>
      </c>
      <c r="S23" s="67">
        <f>SUM(H21-I21,I22-H22,I24-H24,H25-I25)</f>
        <v>16</v>
      </c>
      <c r="T23" s="67">
        <f t="shared" ref="T23:Z23" si="16">SUM(I21-J21,J22-I22,J24-I24,I25-J25)</f>
        <v>-14</v>
      </c>
      <c r="U23" s="67">
        <f t="shared" si="16"/>
        <v>12</v>
      </c>
      <c r="V23" s="67">
        <f t="shared" si="16"/>
        <v>-17</v>
      </c>
      <c r="W23" s="67">
        <f t="shared" si="16"/>
        <v>22</v>
      </c>
      <c r="X23" s="67">
        <f t="shared" si="16"/>
        <v>-68</v>
      </c>
      <c r="Y23" s="67">
        <f t="shared" si="16"/>
        <v>125</v>
      </c>
      <c r="Z23" s="67">
        <f t="shared" si="16"/>
        <v>-74</v>
      </c>
      <c r="AA23" s="67">
        <f>SUM(P21,Q22,Q24,P25)</f>
        <v>12</v>
      </c>
      <c r="AB23" s="67">
        <f>SUM(E21,E22,E24,E25)</f>
        <v>4</v>
      </c>
    </row>
    <row r="24" spans="1:28" x14ac:dyDescent="0.25">
      <c r="A24" s="120" t="s">
        <v>80</v>
      </c>
      <c r="B24" s="105">
        <v>2</v>
      </c>
      <c r="C24" s="62" t="str">
        <f>VLOOKUP($A24,'Plan de jeu'!$A$21:$H$26,4,FALSE)</f>
        <v>RBC</v>
      </c>
      <c r="D24" s="62" t="str">
        <f>VLOOKUP($A24,'Plan de jeu'!$A$21:$H$26,5,FALSE)</f>
        <v>P &amp; C</v>
      </c>
      <c r="E24" s="105">
        <f t="shared" si="10"/>
        <v>1</v>
      </c>
      <c r="F24" s="71" t="str">
        <f t="shared" si="11"/>
        <v>0-4</v>
      </c>
      <c r="G24" s="184"/>
      <c r="H24" s="184">
        <v>0</v>
      </c>
      <c r="I24" s="184">
        <v>4</v>
      </c>
      <c r="J24" s="184">
        <v>0</v>
      </c>
      <c r="K24" s="184">
        <v>3</v>
      </c>
      <c r="L24" s="184">
        <v>0</v>
      </c>
      <c r="M24" s="184">
        <v>6</v>
      </c>
      <c r="N24" s="184">
        <v>7</v>
      </c>
      <c r="O24" s="184">
        <v>36</v>
      </c>
      <c r="P24" s="217">
        <f t="shared" si="14"/>
        <v>0</v>
      </c>
      <c r="Q24" s="218">
        <f t="shared" si="12"/>
        <v>3</v>
      </c>
    </row>
    <row r="25" spans="1:28" x14ac:dyDescent="0.25">
      <c r="A25" s="216" t="s">
        <v>81</v>
      </c>
      <c r="B25" s="108">
        <v>3</v>
      </c>
      <c r="C25" s="59" t="str">
        <f>VLOOKUP($A25,'Plan de jeu'!$A$21:$H$26,4,FALSE)</f>
        <v>P &amp; C</v>
      </c>
      <c r="D25" s="59" t="str">
        <f>VLOOKUP($A25,'Plan de jeu'!$A$21:$H$26,5,FALSE)</f>
        <v>BIL</v>
      </c>
      <c r="E25" s="108">
        <f t="shared" si="10"/>
        <v>1</v>
      </c>
      <c r="F25" s="71" t="str">
        <f t="shared" si="11"/>
        <v>4-0</v>
      </c>
      <c r="G25" s="184"/>
      <c r="H25" s="184">
        <v>4</v>
      </c>
      <c r="I25" s="184">
        <v>0</v>
      </c>
      <c r="J25" s="184">
        <v>3</v>
      </c>
      <c r="K25" s="184">
        <v>0</v>
      </c>
      <c r="L25" s="184">
        <v>6</v>
      </c>
      <c r="M25" s="184">
        <v>0</v>
      </c>
      <c r="N25" s="184">
        <v>32</v>
      </c>
      <c r="O25" s="184">
        <v>0</v>
      </c>
      <c r="P25" s="217">
        <f t="shared" si="14"/>
        <v>3</v>
      </c>
      <c r="Q25" s="218">
        <f t="shared" si="12"/>
        <v>0</v>
      </c>
    </row>
    <row r="26" spans="1:28" ht="16.5" thickBot="1" x14ac:dyDescent="0.3">
      <c r="A26" s="122" t="s">
        <v>83</v>
      </c>
      <c r="B26" s="111">
        <v>3</v>
      </c>
      <c r="C26" s="65" t="str">
        <f>VLOOKUP($A26,'Plan de jeu'!$A$21:$H$26,4,FALSE)</f>
        <v>BIL</v>
      </c>
      <c r="D26" s="65" t="str">
        <f>VLOOKUP($A26,'Plan de jeu'!$A$21:$H$26,5,FALSE)</f>
        <v>RBC</v>
      </c>
      <c r="E26" s="109">
        <f t="shared" si="10"/>
        <v>0</v>
      </c>
      <c r="F26" s="77" t="str">
        <f t="shared" si="11"/>
        <v>-</v>
      </c>
      <c r="G26" s="188"/>
      <c r="H26" s="188"/>
      <c r="I26" s="188"/>
      <c r="J26" s="188"/>
      <c r="K26" s="188"/>
      <c r="L26" s="188"/>
      <c r="M26" s="188"/>
      <c r="N26" s="188"/>
      <c r="O26" s="188"/>
      <c r="P26" s="220">
        <f t="shared" si="14"/>
        <v>0</v>
      </c>
      <c r="Q26" s="167">
        <f t="shared" si="12"/>
        <v>0</v>
      </c>
    </row>
  </sheetData>
  <mergeCells count="12">
    <mergeCell ref="A1:Q1"/>
    <mergeCell ref="A19:Q19"/>
    <mergeCell ref="H20:I20"/>
    <mergeCell ref="J20:K20"/>
    <mergeCell ref="L20:M20"/>
    <mergeCell ref="N20:O20"/>
    <mergeCell ref="P20:Q20"/>
    <mergeCell ref="P2:Q2"/>
    <mergeCell ref="H2:I2"/>
    <mergeCell ref="J2:K2"/>
    <mergeCell ref="L2:M2"/>
    <mergeCell ref="N2:O2"/>
  </mergeCells>
  <pageMargins left="0.70866141732283472" right="0.70866141732283472" top="0.74803149606299213" bottom="0.74803149606299213" header="0.31496062992125984" footer="0.31496062992125984"/>
  <pageSetup paperSize="9" fitToHeight="2" orientation="landscape" r:id="rId1"/>
  <rowBreaks count="1" manualBreakCount="1">
    <brk id="1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G15"/>
  <sheetViews>
    <sheetView tabSelected="1" workbookViewId="0">
      <selection sqref="A1:G1"/>
    </sheetView>
  </sheetViews>
  <sheetFormatPr baseColWidth="10" defaultColWidth="9" defaultRowHeight="15.75" x14ac:dyDescent="0.25"/>
  <cols>
    <col min="1" max="1" width="11.625" customWidth="1"/>
    <col min="2" max="2" width="12.625" style="67" bestFit="1" customWidth="1"/>
    <col min="3" max="3" width="16.625" style="67" bestFit="1" customWidth="1"/>
    <col min="4" max="7" width="9" style="67"/>
  </cols>
  <sheetData>
    <row r="1" spans="1:7" ht="51.75" thickBot="1" x14ac:dyDescent="0.3">
      <c r="A1" s="417" t="s">
        <v>96</v>
      </c>
      <c r="B1" s="417"/>
      <c r="C1" s="417"/>
      <c r="D1" s="417"/>
      <c r="E1" s="417"/>
      <c r="F1" s="417"/>
      <c r="G1" s="417"/>
    </row>
    <row r="2" spans="1:7" ht="20.100000000000001" customHeight="1" x14ac:dyDescent="0.25">
      <c r="A2" s="428" t="s">
        <v>97</v>
      </c>
      <c r="B2" s="429"/>
      <c r="C2" s="429"/>
      <c r="D2" s="429"/>
      <c r="E2" s="429"/>
      <c r="F2" s="429"/>
      <c r="G2" s="430"/>
    </row>
    <row r="3" spans="1:7" ht="20.100000000000001" customHeight="1" thickBot="1" x14ac:dyDescent="0.3">
      <c r="A3" s="175" t="s">
        <v>92</v>
      </c>
      <c r="B3" s="176" t="s">
        <v>98</v>
      </c>
      <c r="C3" s="177" t="s">
        <v>99</v>
      </c>
      <c r="D3" s="178" t="s">
        <v>100</v>
      </c>
      <c r="E3" s="178" t="s">
        <v>101</v>
      </c>
      <c r="F3" s="178" t="s">
        <v>102</v>
      </c>
      <c r="G3" s="179" t="s">
        <v>103</v>
      </c>
    </row>
    <row r="4" spans="1:7" ht="20.100000000000001" customHeight="1" x14ac:dyDescent="0.25">
      <c r="A4" s="180" t="s">
        <v>52</v>
      </c>
      <c r="B4" s="165">
        <f>VLOOKUP($A4,Résultats!$R$3:$AB$9,10,FALSE)</f>
        <v>15</v>
      </c>
      <c r="C4" s="82">
        <f>VLOOKUP($A4,Résultats!$R$3:$AB$9,11,FALSE)</f>
        <v>5</v>
      </c>
      <c r="D4" s="82">
        <f>VLOOKUP($A4,Résultats!$R$3:$AB$9,2,FALSE)</f>
        <v>20</v>
      </c>
      <c r="E4" s="82">
        <f>VLOOKUP($A4,Résultats!$R$3:$AB$9,4,FALSE)</f>
        <v>18</v>
      </c>
      <c r="F4" s="82">
        <f>VLOOKUP($A4,Résultats!$R$3:$AB$9,6,FALSE)</f>
        <v>34</v>
      </c>
      <c r="G4" s="83">
        <f>VLOOKUP($A4,Résultats!$R$3:$AB$9,8,FALSE)</f>
        <v>162</v>
      </c>
    </row>
    <row r="5" spans="1:7" ht="20.100000000000001" customHeight="1" x14ac:dyDescent="0.25">
      <c r="A5" s="181" t="s">
        <v>223</v>
      </c>
      <c r="B5" s="174">
        <f>VLOOKUP($A5,Résultats!$R$3:$AB$9,10,FALSE)</f>
        <v>9</v>
      </c>
      <c r="C5" s="71">
        <f>VLOOKUP($A5,Résultats!$R$3:$AB$9,11,FALSE)</f>
        <v>5</v>
      </c>
      <c r="D5" s="71">
        <f>VLOOKUP($A5,Résultats!$R$3:$AB$9,2,FALSE)</f>
        <v>6</v>
      </c>
      <c r="E5" s="71">
        <f>VLOOKUP($A5,Résultats!$R$3:$AB$9,4,FALSE)</f>
        <v>4</v>
      </c>
      <c r="F5" s="71">
        <f>VLOOKUP($A5,Résultats!$R$3:$AB$9,6,FALSE)</f>
        <v>2</v>
      </c>
      <c r="G5" s="72">
        <f>VLOOKUP($A5,Résultats!$R$3:$AB$9,8,FALSE)</f>
        <v>9</v>
      </c>
    </row>
    <row r="6" spans="1:7" ht="20.100000000000001" customHeight="1" x14ac:dyDescent="0.25">
      <c r="A6" s="181" t="s">
        <v>51</v>
      </c>
      <c r="B6" s="174">
        <f>VLOOKUP($A6,Résultats!$R$3:$AB$9,10,FALSE)</f>
        <v>9</v>
      </c>
      <c r="C6" s="71">
        <f>VLOOKUP($A6,Résultats!$R$3:$AB$9,11,FALSE)</f>
        <v>5</v>
      </c>
      <c r="D6" s="71">
        <f>VLOOKUP($A6,Résultats!$R$3:$AB$9,2,FALSE)</f>
        <v>10</v>
      </c>
      <c r="E6" s="71">
        <f>VLOOKUP($A6,Résultats!$R$3:$AB$9,4,FALSE)</f>
        <v>6</v>
      </c>
      <c r="F6" s="71">
        <f>VLOOKUP($A6,Résultats!$R$3:$AB$9,6,FALSE)</f>
        <v>8</v>
      </c>
      <c r="G6" s="72">
        <f>VLOOKUP($A6,Résultats!$R$3:$AB$9,8,FALSE)</f>
        <v>73</v>
      </c>
    </row>
    <row r="7" spans="1:7" ht="20.100000000000001" customHeight="1" x14ac:dyDescent="0.25">
      <c r="A7" s="181" t="s">
        <v>224</v>
      </c>
      <c r="B7" s="174">
        <f>VLOOKUP($A7,Résultats!$R$3:$AB$9,10,FALSE)</f>
        <v>7</v>
      </c>
      <c r="C7" s="71">
        <f>VLOOKUP($A7,Résultats!$R$3:$AB$9,11,FALSE)</f>
        <v>5</v>
      </c>
      <c r="D7" s="71">
        <f>VLOOKUP($A7,Résultats!$R$3:$AB$9,2,FALSE)</f>
        <v>2</v>
      </c>
      <c r="E7" s="71">
        <f>VLOOKUP($A7,Résultats!$R$3:$AB$9,4,FALSE)</f>
        <v>2</v>
      </c>
      <c r="F7" s="71">
        <f>VLOOKUP($A7,Résultats!$R$3:$AB$9,6,FALSE)</f>
        <v>9</v>
      </c>
      <c r="G7" s="72">
        <f>VLOOKUP($A7,Résultats!$R$3:$AB$9,8,FALSE)</f>
        <v>47</v>
      </c>
    </row>
    <row r="8" spans="1:7" ht="20.100000000000001" customHeight="1" x14ac:dyDescent="0.25">
      <c r="A8" s="181" t="s">
        <v>58</v>
      </c>
      <c r="B8" s="174">
        <f>VLOOKUP($A8,Résultats!$R$3:$AB$9,10,FALSE)</f>
        <v>4</v>
      </c>
      <c r="C8" s="71">
        <f>VLOOKUP($A8,Résultats!$R$3:$AB$9,11,FALSE)</f>
        <v>5</v>
      </c>
      <c r="D8" s="71">
        <f>VLOOKUP($A8,Résultats!$R$3:$AB$9,2,FALSE)</f>
        <v>-4</v>
      </c>
      <c r="E8" s="71">
        <f>VLOOKUP($A8,Résultats!$R$3:$AB$9,4,FALSE)</f>
        <v>-4</v>
      </c>
      <c r="F8" s="71">
        <f>VLOOKUP($A8,Résultats!$R$3:$AB$9,6,FALSE)</f>
        <v>-6</v>
      </c>
      <c r="G8" s="72">
        <f>VLOOKUP($A8,Résultats!$R$3:$AB$9,8,FALSE)</f>
        <v>-4</v>
      </c>
    </row>
    <row r="9" spans="1:7" ht="20.100000000000001" customHeight="1" thickBot="1" x14ac:dyDescent="0.3">
      <c r="A9" s="175" t="s">
        <v>59</v>
      </c>
      <c r="B9" s="164">
        <f>VLOOKUP($A9,Résultats!$R$3:$AB$9,10,FALSE)</f>
        <v>0</v>
      </c>
      <c r="C9" s="77">
        <f>VLOOKUP($A9,Résultats!$R$3:$AB$9,11,FALSE)</f>
        <v>5</v>
      </c>
      <c r="D9" s="77">
        <f>VLOOKUP($A9,Résultats!$R$3:$AB$9,2,FALSE)</f>
        <v>-34</v>
      </c>
      <c r="E9" s="77">
        <f>VLOOKUP($A9,Résultats!$R$3:$AB$9,4,FALSE)</f>
        <v>-26</v>
      </c>
      <c r="F9" s="77">
        <f>VLOOKUP($A9,Résultats!$R$3:$AB$9,6,FALSE)</f>
        <v>-47</v>
      </c>
      <c r="G9" s="163">
        <f>VLOOKUP($A9,Résultats!$R$3:$AB$9,8,FALSE)</f>
        <v>-287</v>
      </c>
    </row>
    <row r="10" spans="1:7" ht="14.25" customHeight="1" thickBot="1" x14ac:dyDescent="0.3"/>
    <row r="11" spans="1:7" ht="20.100000000000001" customHeight="1" x14ac:dyDescent="0.25">
      <c r="A11" s="431" t="s">
        <v>104</v>
      </c>
      <c r="B11" s="432"/>
      <c r="C11" s="432"/>
      <c r="D11" s="432"/>
      <c r="E11" s="432"/>
      <c r="F11" s="432"/>
      <c r="G11" s="433"/>
    </row>
    <row r="12" spans="1:7" ht="20.100000000000001" customHeight="1" thickBot="1" x14ac:dyDescent="0.3">
      <c r="A12" s="175" t="s">
        <v>92</v>
      </c>
      <c r="B12" s="176" t="s">
        <v>98</v>
      </c>
      <c r="C12" s="177" t="s">
        <v>99</v>
      </c>
      <c r="D12" s="178" t="s">
        <v>100</v>
      </c>
      <c r="E12" s="178" t="s">
        <v>101</v>
      </c>
      <c r="F12" s="178" t="s">
        <v>102</v>
      </c>
      <c r="G12" s="179" t="s">
        <v>103</v>
      </c>
    </row>
    <row r="13" spans="1:7" ht="20.100000000000001" customHeight="1" x14ac:dyDescent="0.25">
      <c r="A13" s="180" t="s">
        <v>230</v>
      </c>
      <c r="B13" s="165">
        <f>VLOOKUP($A13,Résultats!$R$21:$AB$24,10,FALSE)</f>
        <v>12</v>
      </c>
      <c r="C13" s="82">
        <f>VLOOKUP($A13,Résultats!$R$21:$AB$24,11,FALSE)</f>
        <v>4</v>
      </c>
      <c r="D13" s="82">
        <f>VLOOKUP($A13,Résultats!$R$21:$AB$24,2,FALSE)</f>
        <v>16</v>
      </c>
      <c r="E13" s="82">
        <f>VLOOKUP($A13,Résultats!$R$21:$AB$24,4,FALSE)</f>
        <v>12</v>
      </c>
      <c r="F13" s="82">
        <f>VLOOKUP($A13,Résultats!$R$21:$AB$24,6,FALSE)</f>
        <v>22</v>
      </c>
      <c r="G13" s="83">
        <f>VLOOKUP($A13,Résultats!$R$21:$AB$24,8,FALSE)</f>
        <v>125</v>
      </c>
    </row>
    <row r="14" spans="1:7" ht="20.100000000000001" customHeight="1" x14ac:dyDescent="0.25">
      <c r="A14" s="181" t="s">
        <v>51</v>
      </c>
      <c r="B14" s="174">
        <f>VLOOKUP($A14,Résultats!$R$21:$AB$24,10,FALSE)</f>
        <v>3</v>
      </c>
      <c r="C14" s="71">
        <f>VLOOKUP($A14,Résultats!$R$21:$AB$24,11,FALSE)</f>
        <v>3</v>
      </c>
      <c r="D14" s="71">
        <f>VLOOKUP($A14,Résultats!$R$21:$AB$24,2,FALSE)</f>
        <v>-6</v>
      </c>
      <c r="E14" s="71">
        <f>VLOOKUP($A14,Résultats!$R$21:$AB$24,4,FALSE)</f>
        <v>-5</v>
      </c>
      <c r="F14" s="71">
        <f>VLOOKUP($A14,Résultats!$R$21:$AB$24,6,FALSE)</f>
        <v>-10</v>
      </c>
      <c r="G14" s="72">
        <f>VLOOKUP($A14,Résultats!$R$21:$AB$24,8,FALSE)</f>
        <v>-63</v>
      </c>
    </row>
    <row r="15" spans="1:7" ht="20.100000000000001" customHeight="1" thickBot="1" x14ac:dyDescent="0.3">
      <c r="A15" s="175" t="s">
        <v>58</v>
      </c>
      <c r="B15" s="164">
        <f>VLOOKUP($A15,Résultats!$R$21:$AB$24,10,FALSE)</f>
        <v>0</v>
      </c>
      <c r="C15" s="77">
        <f>VLOOKUP($A15,Résultats!$R$21:$AB$24,11,FALSE)</f>
        <v>3</v>
      </c>
      <c r="D15" s="77">
        <f>VLOOKUP($A15,Résultats!$R$21:$AB$24,2,FALSE)</f>
        <v>-10</v>
      </c>
      <c r="E15" s="77">
        <f>VLOOKUP($A15,Résultats!$R$21:$AB$24,4,FALSE)</f>
        <v>-7</v>
      </c>
      <c r="F15" s="77">
        <f>VLOOKUP($A15,Résultats!$R$21:$AB$24,6,FALSE)</f>
        <v>-12</v>
      </c>
      <c r="G15" s="163">
        <f>VLOOKUP($A15,Résultats!$R$21:$AB$24,8,FALSE)</f>
        <v>-62</v>
      </c>
    </row>
  </sheetData>
  <sortState ref="A5:G6">
    <sortCondition descending="1" ref="A5:A6"/>
  </sortState>
  <mergeCells count="3">
    <mergeCell ref="A2:G2"/>
    <mergeCell ref="A11:G11"/>
    <mergeCell ref="A1:G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2400"/>
  <sheetViews>
    <sheetView zoomScaleNormal="100" workbookViewId="0">
      <pane ySplit="1" topLeftCell="A2" activePane="bottomLeft" state="frozen"/>
      <selection activeCell="D11" sqref="D11:F11"/>
      <selection pane="bottomLeft"/>
    </sheetView>
  </sheetViews>
  <sheetFormatPr baseColWidth="10" defaultColWidth="11.5" defaultRowHeight="15.75" x14ac:dyDescent="0.25"/>
  <cols>
    <col min="1" max="1" width="11.5" style="33" bestFit="1" customWidth="1"/>
    <col min="2" max="2" width="15" style="33" bestFit="1" customWidth="1"/>
    <col min="3" max="3" width="13" style="33" bestFit="1" customWidth="1"/>
    <col min="4" max="4" width="11.625" style="33" bestFit="1" customWidth="1"/>
    <col min="5" max="5" width="9.375" style="66" bestFit="1" customWidth="1"/>
    <col min="6" max="6" width="19.75" style="33" hidden="1" customWidth="1"/>
    <col min="7" max="7" width="22.5" style="66" bestFit="1" customWidth="1"/>
    <col min="8" max="8" width="15.25" style="66" bestFit="1" customWidth="1"/>
    <col min="9" max="9" width="7.875" style="67" bestFit="1" customWidth="1"/>
    <col min="10" max="10" width="7.375" style="67" bestFit="1" customWidth="1"/>
  </cols>
  <sheetData>
    <row r="1" spans="1:10" s="3" customFormat="1" thickBot="1" x14ac:dyDescent="0.3">
      <c r="A1" s="84" t="s">
        <v>92</v>
      </c>
      <c r="B1" s="89" t="s">
        <v>105</v>
      </c>
      <c r="C1" s="85" t="s">
        <v>106</v>
      </c>
      <c r="D1" s="85" t="s">
        <v>107</v>
      </c>
      <c r="E1" s="86" t="s">
        <v>108</v>
      </c>
      <c r="F1" s="85" t="s">
        <v>109</v>
      </c>
      <c r="G1" s="86" t="s">
        <v>110</v>
      </c>
      <c r="H1" s="93" t="s">
        <v>20</v>
      </c>
      <c r="I1" s="87" t="s">
        <v>111</v>
      </c>
      <c r="J1" s="88" t="s">
        <v>112</v>
      </c>
    </row>
    <row r="2" spans="1:10" x14ac:dyDescent="0.25">
      <c r="A2" s="79" t="s">
        <v>51</v>
      </c>
      <c r="B2" s="90" t="s">
        <v>113</v>
      </c>
      <c r="C2" s="80" t="s">
        <v>231</v>
      </c>
      <c r="D2" s="80" t="s">
        <v>232</v>
      </c>
      <c r="E2" s="81" t="s">
        <v>115</v>
      </c>
      <c r="F2" s="80" t="str">
        <f t="shared" ref="F2:F17" si="0">C2&amp;" "&amp;D2</f>
        <v>Ayache Stéphane</v>
      </c>
      <c r="G2" s="81"/>
      <c r="H2" s="94" t="s">
        <v>321</v>
      </c>
      <c r="I2" s="82" t="s">
        <v>116</v>
      </c>
      <c r="J2" s="83" t="s">
        <v>116</v>
      </c>
    </row>
    <row r="3" spans="1:10" x14ac:dyDescent="0.25">
      <c r="A3" s="68" t="s">
        <v>51</v>
      </c>
      <c r="B3" s="91" t="s">
        <v>117</v>
      </c>
      <c r="C3" s="69" t="s">
        <v>233</v>
      </c>
      <c r="D3" s="69" t="s">
        <v>127</v>
      </c>
      <c r="E3" s="70" t="s">
        <v>115</v>
      </c>
      <c r="F3" s="69" t="str">
        <f t="shared" si="0"/>
        <v>Destrument Didier</v>
      </c>
      <c r="G3" s="70" t="s">
        <v>318</v>
      </c>
      <c r="H3" s="95" t="s">
        <v>319</v>
      </c>
      <c r="I3" s="71" t="s">
        <v>116</v>
      </c>
      <c r="J3" s="72" t="s">
        <v>116</v>
      </c>
    </row>
    <row r="4" spans="1:10" x14ac:dyDescent="0.25">
      <c r="A4" s="68" t="s">
        <v>51</v>
      </c>
      <c r="B4" s="91" t="s">
        <v>119</v>
      </c>
      <c r="C4" s="69" t="s">
        <v>234</v>
      </c>
      <c r="D4" s="69" t="s">
        <v>131</v>
      </c>
      <c r="E4" s="70" t="s">
        <v>115</v>
      </c>
      <c r="F4" s="69" t="str">
        <f t="shared" si="0"/>
        <v>Faber Francis</v>
      </c>
      <c r="G4" s="70"/>
      <c r="H4" s="95" t="s">
        <v>320</v>
      </c>
      <c r="I4" s="71" t="s">
        <v>116</v>
      </c>
      <c r="J4" s="72" t="s">
        <v>116</v>
      </c>
    </row>
    <row r="5" spans="1:10" x14ac:dyDescent="0.25">
      <c r="A5" s="68" t="s">
        <v>51</v>
      </c>
      <c r="B5" s="91" t="s">
        <v>121</v>
      </c>
      <c r="C5" s="69" t="s">
        <v>235</v>
      </c>
      <c r="D5" s="69" t="s">
        <v>114</v>
      </c>
      <c r="E5" s="70" t="s">
        <v>115</v>
      </c>
      <c r="F5" s="69" t="str">
        <f t="shared" si="0"/>
        <v>Mangin Henri</v>
      </c>
      <c r="G5" s="70" t="s">
        <v>322</v>
      </c>
      <c r="H5" s="95" t="s">
        <v>323</v>
      </c>
      <c r="I5" s="70" t="s">
        <v>116</v>
      </c>
      <c r="J5" s="72" t="s">
        <v>116</v>
      </c>
    </row>
    <row r="6" spans="1:10" x14ac:dyDescent="0.25">
      <c r="A6" s="68" t="s">
        <v>51</v>
      </c>
      <c r="B6" s="91" t="s">
        <v>123</v>
      </c>
      <c r="C6" s="69" t="s">
        <v>236</v>
      </c>
      <c r="D6" s="69" t="s">
        <v>118</v>
      </c>
      <c r="E6" s="70" t="s">
        <v>115</v>
      </c>
      <c r="F6" s="69" t="str">
        <f t="shared" si="0"/>
        <v>Methais Jean-Philippe</v>
      </c>
      <c r="G6" s="70" t="s">
        <v>324</v>
      </c>
      <c r="H6" s="95" t="s">
        <v>325</v>
      </c>
      <c r="I6" s="71" t="s">
        <v>116</v>
      </c>
      <c r="J6" s="72" t="s">
        <v>116</v>
      </c>
    </row>
    <row r="7" spans="1:10" x14ac:dyDescent="0.25">
      <c r="A7" s="68" t="s">
        <v>51</v>
      </c>
      <c r="B7" s="91" t="s">
        <v>125</v>
      </c>
      <c r="C7" s="69" t="s">
        <v>237</v>
      </c>
      <c r="D7" s="69" t="s">
        <v>120</v>
      </c>
      <c r="E7" s="70" t="s">
        <v>115</v>
      </c>
      <c r="F7" s="69" t="str">
        <f t="shared" si="0"/>
        <v>Noël Sébastien</v>
      </c>
      <c r="G7" s="70" t="s">
        <v>324</v>
      </c>
      <c r="H7" s="95" t="s">
        <v>325</v>
      </c>
      <c r="I7" s="71" t="s">
        <v>116</v>
      </c>
      <c r="J7" s="72" t="s">
        <v>116</v>
      </c>
    </row>
    <row r="8" spans="1:10" x14ac:dyDescent="0.25">
      <c r="A8" s="68" t="s">
        <v>51</v>
      </c>
      <c r="B8" s="91" t="s">
        <v>126</v>
      </c>
      <c r="C8" s="69" t="s">
        <v>238</v>
      </c>
      <c r="D8" s="69" t="s">
        <v>122</v>
      </c>
      <c r="E8" s="70" t="s">
        <v>115</v>
      </c>
      <c r="F8" s="69" t="str">
        <f t="shared" si="0"/>
        <v>Paffenholz Jan</v>
      </c>
      <c r="G8" s="70"/>
      <c r="H8" s="95" t="s">
        <v>316</v>
      </c>
      <c r="I8" s="71" t="s">
        <v>116</v>
      </c>
      <c r="J8" s="72" t="s">
        <v>116</v>
      </c>
    </row>
    <row r="9" spans="1:10" x14ac:dyDescent="0.25">
      <c r="A9" s="68" t="s">
        <v>51</v>
      </c>
      <c r="B9" s="91" t="s">
        <v>128</v>
      </c>
      <c r="C9" s="69" t="s">
        <v>238</v>
      </c>
      <c r="D9" s="69" t="s">
        <v>144</v>
      </c>
      <c r="E9" s="70" t="s">
        <v>115</v>
      </c>
      <c r="F9" s="69" t="str">
        <f t="shared" si="0"/>
        <v>Paffenholz Marc</v>
      </c>
      <c r="G9" s="70"/>
      <c r="H9" s="95" t="s">
        <v>321</v>
      </c>
      <c r="I9" s="70" t="s">
        <v>116</v>
      </c>
      <c r="J9" s="72" t="s">
        <v>116</v>
      </c>
    </row>
    <row r="10" spans="1:10" x14ac:dyDescent="0.25">
      <c r="A10" s="68" t="s">
        <v>51</v>
      </c>
      <c r="B10" s="91" t="s">
        <v>130</v>
      </c>
      <c r="C10" s="69" t="s">
        <v>239</v>
      </c>
      <c r="D10" s="69" t="s">
        <v>124</v>
      </c>
      <c r="E10" s="70" t="s">
        <v>115</v>
      </c>
      <c r="F10" s="69" t="str">
        <f t="shared" si="0"/>
        <v>Urth Alain</v>
      </c>
      <c r="G10" s="70"/>
      <c r="H10" s="95" t="s">
        <v>317</v>
      </c>
      <c r="I10" s="70" t="s">
        <v>116</v>
      </c>
      <c r="J10" s="72" t="s">
        <v>116</v>
      </c>
    </row>
    <row r="11" spans="1:10" x14ac:dyDescent="0.25">
      <c r="A11" s="68" t="s">
        <v>51</v>
      </c>
      <c r="B11" s="91" t="s">
        <v>132</v>
      </c>
      <c r="C11" s="69" t="s">
        <v>240</v>
      </c>
      <c r="D11" s="69" t="s">
        <v>129</v>
      </c>
      <c r="E11" s="70" t="s">
        <v>115</v>
      </c>
      <c r="F11" s="69" t="str">
        <f t="shared" si="0"/>
        <v>Virkam Patrick</v>
      </c>
      <c r="G11" s="70" t="s">
        <v>326</v>
      </c>
      <c r="H11" s="95" t="s">
        <v>319</v>
      </c>
      <c r="I11" s="71" t="s">
        <v>116</v>
      </c>
      <c r="J11" s="72" t="s">
        <v>116</v>
      </c>
    </row>
    <row r="12" spans="1:10" ht="15.75" customHeight="1" x14ac:dyDescent="0.25">
      <c r="A12" s="68" t="s">
        <v>51</v>
      </c>
      <c r="B12" s="91" t="s">
        <v>133</v>
      </c>
      <c r="C12" s="69" t="s">
        <v>247</v>
      </c>
      <c r="D12" s="69" t="s">
        <v>248</v>
      </c>
      <c r="E12" s="70" t="s">
        <v>135</v>
      </c>
      <c r="F12" s="69" t="str">
        <f t="shared" si="0"/>
        <v>Borin Francesca</v>
      </c>
      <c r="G12" s="70"/>
      <c r="H12" s="95" t="s">
        <v>321</v>
      </c>
      <c r="I12" s="70" t="s">
        <v>116</v>
      </c>
      <c r="J12" s="72" t="s">
        <v>116</v>
      </c>
    </row>
    <row r="13" spans="1:10" ht="15.75" customHeight="1" x14ac:dyDescent="0.25">
      <c r="A13" s="68" t="s">
        <v>51</v>
      </c>
      <c r="B13" s="91" t="s">
        <v>136</v>
      </c>
      <c r="C13" s="69" t="s">
        <v>245</v>
      </c>
      <c r="D13" s="69" t="s">
        <v>141</v>
      </c>
      <c r="E13" s="70" t="s">
        <v>135</v>
      </c>
      <c r="F13" s="69" t="str">
        <f t="shared" si="0"/>
        <v>Kleinhentz Vanessa</v>
      </c>
      <c r="G13" s="70" t="s">
        <v>328</v>
      </c>
      <c r="H13" s="95" t="s">
        <v>329</v>
      </c>
      <c r="I13" s="71" t="s">
        <v>116</v>
      </c>
      <c r="J13" s="72" t="s">
        <v>116</v>
      </c>
    </row>
    <row r="14" spans="1:10" ht="15.75" customHeight="1" x14ac:dyDescent="0.25">
      <c r="A14" s="68" t="s">
        <v>51</v>
      </c>
      <c r="B14" s="91" t="s">
        <v>138</v>
      </c>
      <c r="C14" s="69" t="s">
        <v>246</v>
      </c>
      <c r="D14" s="69" t="s">
        <v>139</v>
      </c>
      <c r="E14" s="70" t="s">
        <v>135</v>
      </c>
      <c r="F14" s="69" t="str">
        <f t="shared" si="0"/>
        <v>Kostka Nancy</v>
      </c>
      <c r="G14" s="70"/>
      <c r="H14" s="95" t="s">
        <v>321</v>
      </c>
      <c r="I14" s="70" t="s">
        <v>116</v>
      </c>
      <c r="J14" s="72" t="s">
        <v>116</v>
      </c>
    </row>
    <row r="15" spans="1:10" ht="15.75" customHeight="1" x14ac:dyDescent="0.25">
      <c r="A15" s="68" t="s">
        <v>51</v>
      </c>
      <c r="B15" s="91" t="s">
        <v>140</v>
      </c>
      <c r="C15" s="69" t="s">
        <v>241</v>
      </c>
      <c r="D15" s="69" t="s">
        <v>134</v>
      </c>
      <c r="E15" s="70" t="s">
        <v>135</v>
      </c>
      <c r="F15" s="69" t="str">
        <f t="shared" si="0"/>
        <v>Panichi Carla</v>
      </c>
      <c r="G15" s="70"/>
      <c r="H15" s="95" t="s">
        <v>327</v>
      </c>
      <c r="I15" s="70" t="s">
        <v>116</v>
      </c>
      <c r="J15" s="72" t="s">
        <v>116</v>
      </c>
    </row>
    <row r="16" spans="1:10" ht="15.75" customHeight="1" x14ac:dyDescent="0.25">
      <c r="A16" s="68" t="s">
        <v>51</v>
      </c>
      <c r="B16" s="91" t="s">
        <v>142</v>
      </c>
      <c r="C16" s="69" t="s">
        <v>243</v>
      </c>
      <c r="D16" s="69" t="s">
        <v>244</v>
      </c>
      <c r="E16" s="70" t="s">
        <v>135</v>
      </c>
      <c r="F16" s="69" t="str">
        <f t="shared" si="0"/>
        <v>Petach Camille</v>
      </c>
      <c r="G16" s="70" t="s">
        <v>330</v>
      </c>
      <c r="H16" s="95" t="s">
        <v>331</v>
      </c>
      <c r="I16" s="71" t="s">
        <v>116</v>
      </c>
      <c r="J16" s="72" t="s">
        <v>116</v>
      </c>
    </row>
    <row r="17" spans="1:10" ht="15.75" customHeight="1" x14ac:dyDescent="0.25">
      <c r="A17" s="68" t="s">
        <v>51</v>
      </c>
      <c r="B17" s="91" t="s">
        <v>143</v>
      </c>
      <c r="C17" s="69" t="s">
        <v>242</v>
      </c>
      <c r="D17" s="69" t="s">
        <v>137</v>
      </c>
      <c r="E17" s="70" t="s">
        <v>135</v>
      </c>
      <c r="F17" s="69" t="str">
        <f t="shared" si="0"/>
        <v>Polani Caroline</v>
      </c>
      <c r="G17" s="70" t="s">
        <v>328</v>
      </c>
      <c r="H17" s="95" t="s">
        <v>329</v>
      </c>
      <c r="I17" s="71" t="s">
        <v>116</v>
      </c>
      <c r="J17" s="72" t="s">
        <v>116</v>
      </c>
    </row>
    <row r="18" spans="1:10" x14ac:dyDescent="0.25">
      <c r="A18" s="68" t="s">
        <v>224</v>
      </c>
      <c r="B18" s="91" t="s">
        <v>256</v>
      </c>
      <c r="C18" s="69" t="s">
        <v>249</v>
      </c>
      <c r="D18" s="69" t="s">
        <v>171</v>
      </c>
      <c r="E18" s="70" t="s">
        <v>115</v>
      </c>
      <c r="F18" s="69" t="str">
        <f t="shared" ref="F18:F22" si="1">C18&amp;" "&amp;D18</f>
        <v>Hohn Eric</v>
      </c>
      <c r="G18" s="70" t="s">
        <v>333</v>
      </c>
      <c r="H18" s="95" t="s">
        <v>334</v>
      </c>
      <c r="I18" s="71" t="s">
        <v>116</v>
      </c>
      <c r="J18" s="73" t="s">
        <v>116</v>
      </c>
    </row>
    <row r="19" spans="1:10" x14ac:dyDescent="0.25">
      <c r="A19" s="68" t="s">
        <v>224</v>
      </c>
      <c r="B19" s="91" t="s">
        <v>257</v>
      </c>
      <c r="C19" s="69" t="s">
        <v>250</v>
      </c>
      <c r="D19" s="69" t="s">
        <v>251</v>
      </c>
      <c r="E19" s="70" t="s">
        <v>115</v>
      </c>
      <c r="F19" s="69" t="str">
        <f t="shared" si="1"/>
        <v>Parel Pierrick</v>
      </c>
      <c r="G19" s="70" t="s">
        <v>333</v>
      </c>
      <c r="H19" s="95" t="s">
        <v>334</v>
      </c>
      <c r="I19" s="71" t="s">
        <v>116</v>
      </c>
      <c r="J19" s="73" t="s">
        <v>116</v>
      </c>
    </row>
    <row r="20" spans="1:10" x14ac:dyDescent="0.25">
      <c r="A20" s="68" t="s">
        <v>224</v>
      </c>
      <c r="B20" s="91" t="s">
        <v>258</v>
      </c>
      <c r="C20" s="69" t="s">
        <v>252</v>
      </c>
      <c r="D20" s="69" t="s">
        <v>146</v>
      </c>
      <c r="E20" s="70" t="s">
        <v>115</v>
      </c>
      <c r="F20" s="69" t="str">
        <f t="shared" si="1"/>
        <v>Hiben François</v>
      </c>
      <c r="G20" s="70" t="s">
        <v>333</v>
      </c>
      <c r="H20" s="95" t="s">
        <v>334</v>
      </c>
      <c r="I20" s="71" t="s">
        <v>116</v>
      </c>
      <c r="J20" s="73" t="s">
        <v>116</v>
      </c>
    </row>
    <row r="21" spans="1:10" x14ac:dyDescent="0.25">
      <c r="A21" s="68" t="s">
        <v>224</v>
      </c>
      <c r="B21" s="91" t="s">
        <v>259</v>
      </c>
      <c r="C21" s="69" t="s">
        <v>253</v>
      </c>
      <c r="D21" s="69" t="s">
        <v>165</v>
      </c>
      <c r="E21" s="70" t="s">
        <v>115</v>
      </c>
      <c r="F21" s="69" t="str">
        <f t="shared" si="1"/>
        <v>Berger Benoît</v>
      </c>
      <c r="G21" s="70" t="s">
        <v>324</v>
      </c>
      <c r="H21" s="95" t="s">
        <v>325</v>
      </c>
      <c r="I21" s="71" t="s">
        <v>116</v>
      </c>
      <c r="J21" s="73" t="s">
        <v>116</v>
      </c>
    </row>
    <row r="22" spans="1:10" x14ac:dyDescent="0.25">
      <c r="A22" s="68" t="s">
        <v>224</v>
      </c>
      <c r="B22" s="91" t="s">
        <v>260</v>
      </c>
      <c r="C22" s="69" t="s">
        <v>254</v>
      </c>
      <c r="D22" s="69" t="s">
        <v>255</v>
      </c>
      <c r="E22" s="70" t="s">
        <v>115</v>
      </c>
      <c r="F22" s="69" t="str">
        <f t="shared" si="1"/>
        <v>Carbonne Christian</v>
      </c>
      <c r="G22" s="70"/>
      <c r="H22" s="95" t="s">
        <v>321</v>
      </c>
      <c r="I22" s="71" t="s">
        <v>116</v>
      </c>
      <c r="J22" s="73" t="s">
        <v>116</v>
      </c>
    </row>
    <row r="23" spans="1:10" x14ac:dyDescent="0.25">
      <c r="A23" s="68" t="s">
        <v>223</v>
      </c>
      <c r="B23" s="91" t="s">
        <v>147</v>
      </c>
      <c r="C23" s="69" t="s">
        <v>261</v>
      </c>
      <c r="D23" s="69" t="s">
        <v>148</v>
      </c>
      <c r="E23" s="70" t="s">
        <v>115</v>
      </c>
      <c r="F23" s="69" t="str">
        <f t="shared" ref="F23:F48" si="2">C23&amp;" "&amp;D23</f>
        <v>Reckinger Yves</v>
      </c>
      <c r="G23" s="70"/>
      <c r="H23" s="95" t="s">
        <v>325</v>
      </c>
      <c r="I23" s="71" t="s">
        <v>116</v>
      </c>
      <c r="J23" s="72" t="s">
        <v>116</v>
      </c>
    </row>
    <row r="24" spans="1:10" x14ac:dyDescent="0.25">
      <c r="A24" s="68" t="s">
        <v>223</v>
      </c>
      <c r="B24" s="91" t="s">
        <v>149</v>
      </c>
      <c r="C24" s="69" t="s">
        <v>262</v>
      </c>
      <c r="D24" s="69" t="s">
        <v>150</v>
      </c>
      <c r="E24" s="70" t="s">
        <v>115</v>
      </c>
      <c r="F24" s="69" t="str">
        <f t="shared" si="2"/>
        <v>Solvi Julien</v>
      </c>
      <c r="G24" s="70"/>
      <c r="H24" s="95" t="s">
        <v>319</v>
      </c>
      <c r="I24" s="71" t="s">
        <v>116</v>
      </c>
      <c r="J24" s="72" t="s">
        <v>116</v>
      </c>
    </row>
    <row r="25" spans="1:10" x14ac:dyDescent="0.25">
      <c r="A25" s="68" t="s">
        <v>223</v>
      </c>
      <c r="B25" s="91" t="s">
        <v>151</v>
      </c>
      <c r="C25" s="69" t="s">
        <v>263</v>
      </c>
      <c r="D25" s="69" t="s">
        <v>145</v>
      </c>
      <c r="E25" s="70" t="s">
        <v>115</v>
      </c>
      <c r="F25" s="69" t="str">
        <f t="shared" si="2"/>
        <v>Krantz Jérôme</v>
      </c>
      <c r="G25" s="70"/>
      <c r="H25" s="95" t="s">
        <v>345</v>
      </c>
      <c r="I25" s="71" t="s">
        <v>116</v>
      </c>
      <c r="J25" s="72" t="s">
        <v>116</v>
      </c>
    </row>
    <row r="26" spans="1:10" x14ac:dyDescent="0.25">
      <c r="A26" s="68" t="s">
        <v>223</v>
      </c>
      <c r="B26" s="91" t="s">
        <v>152</v>
      </c>
      <c r="C26" s="69" t="s">
        <v>264</v>
      </c>
      <c r="D26" s="69" t="s">
        <v>153</v>
      </c>
      <c r="E26" s="70" t="s">
        <v>115</v>
      </c>
      <c r="F26" s="69" t="str">
        <f t="shared" si="2"/>
        <v>Emeringer Germain</v>
      </c>
      <c r="G26" s="70"/>
      <c r="H26" s="95" t="s">
        <v>336</v>
      </c>
      <c r="I26" s="71" t="s">
        <v>116</v>
      </c>
      <c r="J26" s="72" t="s">
        <v>116</v>
      </c>
    </row>
    <row r="27" spans="1:10" x14ac:dyDescent="0.25">
      <c r="A27" s="68" t="s">
        <v>223</v>
      </c>
      <c r="B27" s="91" t="s">
        <v>154</v>
      </c>
      <c r="C27" s="69" t="s">
        <v>265</v>
      </c>
      <c r="D27" s="69" t="s">
        <v>129</v>
      </c>
      <c r="E27" s="70" t="s">
        <v>115</v>
      </c>
      <c r="F27" s="69" t="str">
        <f t="shared" si="2"/>
        <v>Juchem Patrick</v>
      </c>
      <c r="G27" s="70"/>
      <c r="H27" s="95" t="s">
        <v>339</v>
      </c>
      <c r="I27" s="71" t="s">
        <v>116</v>
      </c>
      <c r="J27" s="72" t="s">
        <v>116</v>
      </c>
    </row>
    <row r="28" spans="1:10" x14ac:dyDescent="0.25">
      <c r="A28" s="68" t="s">
        <v>223</v>
      </c>
      <c r="B28" s="91" t="s">
        <v>155</v>
      </c>
      <c r="C28" s="69" t="s">
        <v>266</v>
      </c>
      <c r="D28" s="69" t="s">
        <v>267</v>
      </c>
      <c r="E28" s="70" t="s">
        <v>115</v>
      </c>
      <c r="F28" s="69" t="str">
        <f t="shared" si="2"/>
        <v>De Cecco Sidney</v>
      </c>
      <c r="G28" s="70"/>
      <c r="H28" s="95" t="s">
        <v>339</v>
      </c>
      <c r="I28" s="71" t="s">
        <v>116</v>
      </c>
      <c r="J28" s="72" t="s">
        <v>116</v>
      </c>
    </row>
    <row r="29" spans="1:10" x14ac:dyDescent="0.25">
      <c r="A29" s="68" t="s">
        <v>223</v>
      </c>
      <c r="B29" s="91" t="s">
        <v>156</v>
      </c>
      <c r="C29" s="69" t="s">
        <v>268</v>
      </c>
      <c r="D29" s="69" t="s">
        <v>158</v>
      </c>
      <c r="E29" s="70" t="s">
        <v>115</v>
      </c>
      <c r="F29" s="69" t="str">
        <f t="shared" si="2"/>
        <v>Hartung Daniel</v>
      </c>
      <c r="G29" s="70" t="s">
        <v>346</v>
      </c>
      <c r="H29" s="95" t="s">
        <v>325</v>
      </c>
      <c r="I29" s="71" t="s">
        <v>116</v>
      </c>
      <c r="J29" s="72" t="s">
        <v>116</v>
      </c>
    </row>
    <row r="30" spans="1:10" x14ac:dyDescent="0.25">
      <c r="A30" s="68" t="s">
        <v>223</v>
      </c>
      <c r="B30" s="91" t="s">
        <v>157</v>
      </c>
      <c r="C30" s="69" t="s">
        <v>269</v>
      </c>
      <c r="D30" s="69" t="s">
        <v>200</v>
      </c>
      <c r="E30" s="70" t="s">
        <v>115</v>
      </c>
      <c r="F30" s="69" t="str">
        <f t="shared" si="2"/>
        <v>Janes Vincent</v>
      </c>
      <c r="G30" s="70" t="s">
        <v>347</v>
      </c>
      <c r="H30" s="95" t="s">
        <v>334</v>
      </c>
      <c r="I30" s="71" t="s">
        <v>116</v>
      </c>
      <c r="J30" s="72" t="s">
        <v>116</v>
      </c>
    </row>
    <row r="31" spans="1:10" x14ac:dyDescent="0.25">
      <c r="A31" s="68" t="s">
        <v>223</v>
      </c>
      <c r="B31" s="91" t="s">
        <v>159</v>
      </c>
      <c r="C31" s="69" t="s">
        <v>270</v>
      </c>
      <c r="D31" s="69" t="s">
        <v>271</v>
      </c>
      <c r="E31" s="70" t="s">
        <v>115</v>
      </c>
      <c r="F31" s="69" t="str">
        <f t="shared" si="2"/>
        <v>Backes Jörg</v>
      </c>
      <c r="G31" s="70"/>
      <c r="H31" s="95" t="s">
        <v>321</v>
      </c>
      <c r="I31" s="71" t="s">
        <v>116</v>
      </c>
      <c r="J31" s="72" t="s">
        <v>116</v>
      </c>
    </row>
    <row r="32" spans="1:10" ht="15.75" customHeight="1" x14ac:dyDescent="0.25">
      <c r="A32" s="68" t="s">
        <v>59</v>
      </c>
      <c r="B32" s="91" t="s">
        <v>160</v>
      </c>
      <c r="C32" s="69" t="s">
        <v>272</v>
      </c>
      <c r="D32" s="69" t="s">
        <v>169</v>
      </c>
      <c r="E32" s="70" t="s">
        <v>115</v>
      </c>
      <c r="F32" s="69" t="str">
        <f t="shared" si="2"/>
        <v>Damas Pedro</v>
      </c>
      <c r="G32" s="70"/>
      <c r="H32" s="95" t="s">
        <v>331</v>
      </c>
      <c r="I32" s="71" t="s">
        <v>116</v>
      </c>
      <c r="J32" s="72" t="s">
        <v>116</v>
      </c>
    </row>
    <row r="33" spans="1:10" ht="15.75" customHeight="1" x14ac:dyDescent="0.25">
      <c r="A33" s="68" t="s">
        <v>59</v>
      </c>
      <c r="B33" s="91" t="s">
        <v>161</v>
      </c>
      <c r="C33" s="69" t="s">
        <v>273</v>
      </c>
      <c r="D33" s="69" t="s">
        <v>170</v>
      </c>
      <c r="E33" s="70" t="s">
        <v>115</v>
      </c>
      <c r="F33" s="69" t="str">
        <f t="shared" si="2"/>
        <v>Welter Josy</v>
      </c>
      <c r="G33" s="70"/>
      <c r="H33" s="95" t="s">
        <v>339</v>
      </c>
      <c r="I33" s="71" t="s">
        <v>116</v>
      </c>
      <c r="J33" s="72" t="s">
        <v>116</v>
      </c>
    </row>
    <row r="34" spans="1:10" ht="15.75" customHeight="1" x14ac:dyDescent="0.25">
      <c r="A34" s="68" t="s">
        <v>59</v>
      </c>
      <c r="B34" s="91" t="s">
        <v>162</v>
      </c>
      <c r="C34" s="69" t="s">
        <v>274</v>
      </c>
      <c r="D34" s="69" t="s">
        <v>168</v>
      </c>
      <c r="E34" s="70" t="s">
        <v>115</v>
      </c>
      <c r="F34" s="69" t="str">
        <f t="shared" si="2"/>
        <v>Caetano Bruno</v>
      </c>
      <c r="G34" s="70"/>
      <c r="H34" s="95" t="s">
        <v>321</v>
      </c>
      <c r="I34" s="71" t="s">
        <v>116</v>
      </c>
      <c r="J34" s="72" t="s">
        <v>116</v>
      </c>
    </row>
    <row r="35" spans="1:10" ht="15.75" customHeight="1" x14ac:dyDescent="0.25">
      <c r="A35" s="68" t="s">
        <v>59</v>
      </c>
      <c r="B35" s="91" t="s">
        <v>163</v>
      </c>
      <c r="C35" s="69" t="s">
        <v>275</v>
      </c>
      <c r="D35" s="69" t="s">
        <v>172</v>
      </c>
      <c r="E35" s="70" t="s">
        <v>115</v>
      </c>
      <c r="F35" s="69" t="str">
        <f t="shared" si="2"/>
        <v>Perreaux Denis</v>
      </c>
      <c r="G35" s="70"/>
      <c r="H35" s="95" t="s">
        <v>316</v>
      </c>
      <c r="I35" s="71" t="s">
        <v>116</v>
      </c>
      <c r="J35" s="72" t="s">
        <v>116</v>
      </c>
    </row>
    <row r="36" spans="1:10" x14ac:dyDescent="0.25">
      <c r="A36" s="68" t="s">
        <v>59</v>
      </c>
      <c r="B36" s="91" t="s">
        <v>164</v>
      </c>
      <c r="C36" s="69" t="s">
        <v>276</v>
      </c>
      <c r="D36" s="69" t="s">
        <v>212</v>
      </c>
      <c r="E36" s="70" t="s">
        <v>115</v>
      </c>
      <c r="F36" s="69" t="str">
        <f t="shared" si="2"/>
        <v>Angeli Benoit</v>
      </c>
      <c r="G36" s="70"/>
      <c r="H36" s="95" t="s">
        <v>321</v>
      </c>
      <c r="I36" s="71" t="s">
        <v>116</v>
      </c>
      <c r="J36" s="72" t="s">
        <v>116</v>
      </c>
    </row>
    <row r="37" spans="1:10" x14ac:dyDescent="0.25">
      <c r="A37" s="68" t="s">
        <v>59</v>
      </c>
      <c r="B37" s="91" t="s">
        <v>166</v>
      </c>
      <c r="C37" s="69" t="s">
        <v>277</v>
      </c>
      <c r="D37" s="69" t="s">
        <v>193</v>
      </c>
      <c r="E37" s="70" t="s">
        <v>115</v>
      </c>
      <c r="F37" s="69" t="str">
        <f t="shared" si="2"/>
        <v>Pusse Sebastien</v>
      </c>
      <c r="G37" s="70"/>
      <c r="H37" s="95" t="s">
        <v>321</v>
      </c>
      <c r="I37" s="71" t="s">
        <v>116</v>
      </c>
      <c r="J37" s="72" t="s">
        <v>116</v>
      </c>
    </row>
    <row r="38" spans="1:10" x14ac:dyDescent="0.25">
      <c r="A38" s="68" t="s">
        <v>59</v>
      </c>
      <c r="B38" s="91" t="s">
        <v>167</v>
      </c>
      <c r="C38" s="69" t="s">
        <v>278</v>
      </c>
      <c r="D38" s="69" t="s">
        <v>202</v>
      </c>
      <c r="E38" s="70" t="s">
        <v>115</v>
      </c>
      <c r="F38" s="69" t="str">
        <f t="shared" si="2"/>
        <v>Araud Cedric</v>
      </c>
      <c r="G38" s="70"/>
      <c r="H38" s="95" t="s">
        <v>321</v>
      </c>
      <c r="I38" s="71" t="s">
        <v>116</v>
      </c>
      <c r="J38" s="72" t="s">
        <v>116</v>
      </c>
    </row>
    <row r="39" spans="1:10" x14ac:dyDescent="0.25">
      <c r="A39" s="68" t="s">
        <v>229</v>
      </c>
      <c r="B39" s="91" t="s">
        <v>311</v>
      </c>
      <c r="C39" s="69" t="s">
        <v>313</v>
      </c>
      <c r="D39" s="69" t="s">
        <v>314</v>
      </c>
      <c r="E39" s="70" t="s">
        <v>135</v>
      </c>
      <c r="F39" s="69" t="str">
        <f t="shared" si="2"/>
        <v>Horsmans Joy</v>
      </c>
      <c r="G39" s="70"/>
      <c r="H39" s="95" t="s">
        <v>323</v>
      </c>
      <c r="I39" s="71" t="s">
        <v>116</v>
      </c>
      <c r="J39" s="72" t="s">
        <v>116</v>
      </c>
    </row>
    <row r="40" spans="1:10" x14ac:dyDescent="0.25">
      <c r="A40" s="68" t="s">
        <v>229</v>
      </c>
      <c r="B40" s="91" t="s">
        <v>312</v>
      </c>
      <c r="C40" s="69" t="s">
        <v>315</v>
      </c>
      <c r="D40" s="69" t="s">
        <v>181</v>
      </c>
      <c r="E40" s="70" t="s">
        <v>135</v>
      </c>
      <c r="F40" s="69" t="str">
        <f t="shared" si="2"/>
        <v>Schaber Patricia</v>
      </c>
      <c r="G40" s="70"/>
      <c r="H40" s="95" t="s">
        <v>344</v>
      </c>
      <c r="I40" s="71" t="s">
        <v>116</v>
      </c>
      <c r="J40" s="72" t="s">
        <v>116</v>
      </c>
    </row>
    <row r="41" spans="1:10" ht="15.75" customHeight="1" x14ac:dyDescent="0.25">
      <c r="A41" s="68" t="s">
        <v>58</v>
      </c>
      <c r="B41" s="91" t="s">
        <v>173</v>
      </c>
      <c r="C41" s="69" t="s">
        <v>279</v>
      </c>
      <c r="D41" s="69" t="s">
        <v>332</v>
      </c>
      <c r="E41" s="70" t="s">
        <v>135</v>
      </c>
      <c r="F41" s="69" t="str">
        <f t="shared" si="2"/>
        <v>Habay Ingrid</v>
      </c>
      <c r="G41" s="70" t="s">
        <v>338</v>
      </c>
      <c r="H41" s="95" t="s">
        <v>329</v>
      </c>
      <c r="I41" s="71" t="s">
        <v>116</v>
      </c>
      <c r="J41" s="72" t="s">
        <v>116</v>
      </c>
    </row>
    <row r="42" spans="1:10" ht="15.75" customHeight="1" x14ac:dyDescent="0.25">
      <c r="A42" s="68" t="s">
        <v>58</v>
      </c>
      <c r="B42" s="91" t="s">
        <v>174</v>
      </c>
      <c r="C42" s="69" t="s">
        <v>280</v>
      </c>
      <c r="D42" s="69" t="s">
        <v>177</v>
      </c>
      <c r="E42" s="70" t="s">
        <v>135</v>
      </c>
      <c r="F42" s="69" t="str">
        <f t="shared" si="2"/>
        <v>Cambier Audrey</v>
      </c>
      <c r="G42" s="70" t="s">
        <v>333</v>
      </c>
      <c r="H42" s="95" t="s">
        <v>334</v>
      </c>
      <c r="I42" s="71" t="s">
        <v>116</v>
      </c>
      <c r="J42" s="72" t="s">
        <v>116</v>
      </c>
    </row>
    <row r="43" spans="1:10" ht="15.75" customHeight="1" x14ac:dyDescent="0.25">
      <c r="A43" s="68" t="s">
        <v>58</v>
      </c>
      <c r="B43" s="91" t="s">
        <v>175</v>
      </c>
      <c r="C43" s="69" t="s">
        <v>281</v>
      </c>
      <c r="D43" s="69" t="s">
        <v>179</v>
      </c>
      <c r="E43" s="70" t="s">
        <v>135</v>
      </c>
      <c r="F43" s="69" t="str">
        <f t="shared" si="2"/>
        <v>Pierson Stéphanie</v>
      </c>
      <c r="G43" s="70"/>
      <c r="H43" s="95" t="s">
        <v>321</v>
      </c>
      <c r="I43" s="71" t="s">
        <v>116</v>
      </c>
      <c r="J43" s="72" t="s">
        <v>116</v>
      </c>
    </row>
    <row r="44" spans="1:10" x14ac:dyDescent="0.25">
      <c r="A44" s="68" t="s">
        <v>58</v>
      </c>
      <c r="B44" s="91" t="s">
        <v>176</v>
      </c>
      <c r="C44" s="69" t="s">
        <v>282</v>
      </c>
      <c r="D44" s="69" t="s">
        <v>181</v>
      </c>
      <c r="E44" s="70" t="s">
        <v>135</v>
      </c>
      <c r="F44" s="69" t="str">
        <f t="shared" si="2"/>
        <v>Mobilia Patricia</v>
      </c>
      <c r="G44" s="70" t="s">
        <v>335</v>
      </c>
      <c r="H44" s="95" t="s">
        <v>336</v>
      </c>
      <c r="I44" s="71" t="s">
        <v>116</v>
      </c>
      <c r="J44" s="72" t="s">
        <v>116</v>
      </c>
    </row>
    <row r="45" spans="1:10" x14ac:dyDescent="0.25">
      <c r="A45" s="68" t="s">
        <v>58</v>
      </c>
      <c r="B45" s="91" t="s">
        <v>178</v>
      </c>
      <c r="C45" s="69" t="s">
        <v>283</v>
      </c>
      <c r="D45" s="69" t="s">
        <v>183</v>
      </c>
      <c r="E45" s="70" t="s">
        <v>135</v>
      </c>
      <c r="F45" s="69" t="str">
        <f t="shared" si="2"/>
        <v>Vandeput Nathalie</v>
      </c>
      <c r="G45" s="70" t="s">
        <v>337</v>
      </c>
      <c r="H45" s="95" t="s">
        <v>339</v>
      </c>
      <c r="I45" s="71" t="s">
        <v>116</v>
      </c>
      <c r="J45" s="72" t="s">
        <v>116</v>
      </c>
    </row>
    <row r="46" spans="1:10" x14ac:dyDescent="0.25">
      <c r="A46" s="68" t="s">
        <v>58</v>
      </c>
      <c r="B46" s="91" t="s">
        <v>180</v>
      </c>
      <c r="C46" s="69" t="s">
        <v>284</v>
      </c>
      <c r="D46" s="69" t="s">
        <v>285</v>
      </c>
      <c r="E46" s="70" t="s">
        <v>135</v>
      </c>
      <c r="F46" s="69" t="str">
        <f t="shared" si="2"/>
        <v>Scheierlinck Laurence</v>
      </c>
      <c r="G46" s="70"/>
      <c r="H46" s="95" t="s">
        <v>320</v>
      </c>
      <c r="I46" s="71" t="s">
        <v>116</v>
      </c>
      <c r="J46" s="72" t="s">
        <v>116</v>
      </c>
    </row>
    <row r="47" spans="1:10" x14ac:dyDescent="0.25">
      <c r="A47" s="68" t="s">
        <v>58</v>
      </c>
      <c r="B47" s="91" t="s">
        <v>182</v>
      </c>
      <c r="C47" s="69" t="s">
        <v>286</v>
      </c>
      <c r="D47" s="69" t="s">
        <v>185</v>
      </c>
      <c r="E47" s="70" t="s">
        <v>115</v>
      </c>
      <c r="F47" s="69" t="str">
        <f t="shared" si="2"/>
        <v>Antipine Tristan</v>
      </c>
      <c r="G47" s="70" t="s">
        <v>340</v>
      </c>
      <c r="H47" s="95" t="s">
        <v>319</v>
      </c>
      <c r="I47" s="71" t="s">
        <v>116</v>
      </c>
      <c r="J47" s="72" t="s">
        <v>116</v>
      </c>
    </row>
    <row r="48" spans="1:10" x14ac:dyDescent="0.25">
      <c r="A48" s="68" t="s">
        <v>58</v>
      </c>
      <c r="B48" s="91" t="s">
        <v>184</v>
      </c>
      <c r="C48" s="69" t="s">
        <v>287</v>
      </c>
      <c r="D48" s="69" t="s">
        <v>187</v>
      </c>
      <c r="E48" s="70" t="s">
        <v>115</v>
      </c>
      <c r="F48" s="69" t="str">
        <f t="shared" si="2"/>
        <v>Bianchi David</v>
      </c>
      <c r="G48" s="70" t="s">
        <v>337</v>
      </c>
      <c r="H48" s="95" t="s">
        <v>339</v>
      </c>
      <c r="I48" s="71" t="s">
        <v>116</v>
      </c>
      <c r="J48" s="72" t="s">
        <v>116</v>
      </c>
    </row>
    <row r="49" spans="1:10" x14ac:dyDescent="0.25">
      <c r="A49" s="68" t="s">
        <v>58</v>
      </c>
      <c r="B49" s="91" t="s">
        <v>186</v>
      </c>
      <c r="C49" s="69" t="s">
        <v>288</v>
      </c>
      <c r="D49" s="69" t="s">
        <v>189</v>
      </c>
      <c r="E49" s="70" t="s">
        <v>115</v>
      </c>
      <c r="F49" s="69" t="str">
        <f t="shared" ref="F49:F115" si="3">C49&amp;" "&amp;D49</f>
        <v>Colin Benjamin</v>
      </c>
      <c r="G49" s="70" t="s">
        <v>340</v>
      </c>
      <c r="H49" s="95" t="s">
        <v>325</v>
      </c>
      <c r="I49" s="71" t="s">
        <v>116</v>
      </c>
      <c r="J49" s="72" t="s">
        <v>116</v>
      </c>
    </row>
    <row r="50" spans="1:10" x14ac:dyDescent="0.25">
      <c r="A50" s="68" t="s">
        <v>58</v>
      </c>
      <c r="B50" s="91" t="s">
        <v>188</v>
      </c>
      <c r="C50" s="69" t="s">
        <v>289</v>
      </c>
      <c r="D50" s="69" t="s">
        <v>191</v>
      </c>
      <c r="E50" s="70" t="s">
        <v>115</v>
      </c>
      <c r="F50" s="69" t="str">
        <f t="shared" si="3"/>
        <v>Costales Javier</v>
      </c>
      <c r="G50" s="70"/>
      <c r="H50" s="95" t="s">
        <v>317</v>
      </c>
      <c r="I50" s="71" t="s">
        <v>116</v>
      </c>
      <c r="J50" s="72" t="s">
        <v>116</v>
      </c>
    </row>
    <row r="51" spans="1:10" x14ac:dyDescent="0.25">
      <c r="A51" s="68" t="s">
        <v>58</v>
      </c>
      <c r="B51" s="91" t="s">
        <v>190</v>
      </c>
      <c r="C51" s="69" t="s">
        <v>290</v>
      </c>
      <c r="D51" s="69" t="s">
        <v>120</v>
      </c>
      <c r="E51" s="70" t="s">
        <v>115</v>
      </c>
      <c r="F51" s="69" t="str">
        <f t="shared" si="3"/>
        <v>Danloy Sébastien</v>
      </c>
      <c r="G51" s="70"/>
      <c r="H51" s="95" t="s">
        <v>321</v>
      </c>
      <c r="I51" s="71" t="s">
        <v>116</v>
      </c>
      <c r="J51" s="72" t="s">
        <v>116</v>
      </c>
    </row>
    <row r="52" spans="1:10" x14ac:dyDescent="0.25">
      <c r="A52" s="68" t="s">
        <v>58</v>
      </c>
      <c r="B52" s="91" t="s">
        <v>192</v>
      </c>
      <c r="C52" s="69" t="s">
        <v>291</v>
      </c>
      <c r="D52" s="69" t="s">
        <v>195</v>
      </c>
      <c r="E52" s="70" t="s">
        <v>115</v>
      </c>
      <c r="F52" s="69" t="str">
        <f t="shared" si="3"/>
        <v>Kuborn Samuel</v>
      </c>
      <c r="G52" s="70"/>
      <c r="H52" s="95" t="s">
        <v>321</v>
      </c>
      <c r="I52" s="71" t="s">
        <v>116</v>
      </c>
      <c r="J52" s="72" t="s">
        <v>116</v>
      </c>
    </row>
    <row r="53" spans="1:10" x14ac:dyDescent="0.25">
      <c r="A53" s="68" t="s">
        <v>58</v>
      </c>
      <c r="B53" s="91" t="s">
        <v>194</v>
      </c>
      <c r="C53" s="69" t="s">
        <v>292</v>
      </c>
      <c r="D53" s="69" t="s">
        <v>197</v>
      </c>
      <c r="E53" s="70" t="s">
        <v>115</v>
      </c>
      <c r="F53" s="69" t="str">
        <f t="shared" si="3"/>
        <v>Kuntz Thierry</v>
      </c>
      <c r="G53" s="70"/>
      <c r="H53" s="95" t="s">
        <v>321</v>
      </c>
      <c r="I53" s="71" t="s">
        <v>116</v>
      </c>
      <c r="J53" s="72" t="s">
        <v>116</v>
      </c>
    </row>
    <row r="54" spans="1:10" x14ac:dyDescent="0.25">
      <c r="A54" s="68" t="s">
        <v>58</v>
      </c>
      <c r="B54" s="91" t="s">
        <v>196</v>
      </c>
      <c r="C54" s="69" t="s">
        <v>293</v>
      </c>
      <c r="D54" s="69" t="s">
        <v>146</v>
      </c>
      <c r="E54" s="70" t="s">
        <v>115</v>
      </c>
      <c r="F54" s="69" t="str">
        <f t="shared" si="3"/>
        <v>Kunzli François</v>
      </c>
      <c r="G54" s="70"/>
      <c r="H54" s="95" t="s">
        <v>321</v>
      </c>
      <c r="I54" s="71" t="s">
        <v>116</v>
      </c>
      <c r="J54" s="72" t="s">
        <v>116</v>
      </c>
    </row>
    <row r="55" spans="1:10" x14ac:dyDescent="0.25">
      <c r="A55" s="68" t="s">
        <v>58</v>
      </c>
      <c r="B55" s="91" t="s">
        <v>198</v>
      </c>
      <c r="C55" s="69" t="s">
        <v>294</v>
      </c>
      <c r="D55" s="69" t="s">
        <v>200</v>
      </c>
      <c r="E55" s="70" t="s">
        <v>115</v>
      </c>
      <c r="F55" s="69" t="str">
        <f t="shared" si="3"/>
        <v>Meister Vincent</v>
      </c>
      <c r="G55" s="70"/>
      <c r="H55" s="95" t="s">
        <v>321</v>
      </c>
      <c r="I55" s="71" t="s">
        <v>116</v>
      </c>
      <c r="J55" s="72" t="s">
        <v>116</v>
      </c>
    </row>
    <row r="56" spans="1:10" x14ac:dyDescent="0.25">
      <c r="A56" s="68" t="s">
        <v>58</v>
      </c>
      <c r="B56" s="91" t="s">
        <v>199</v>
      </c>
      <c r="C56" s="69" t="s">
        <v>295</v>
      </c>
      <c r="D56" s="69" t="s">
        <v>202</v>
      </c>
      <c r="E56" s="70" t="s">
        <v>115</v>
      </c>
      <c r="F56" s="69" t="str">
        <f t="shared" si="3"/>
        <v>Nowak Cedric</v>
      </c>
      <c r="G56" s="70" t="s">
        <v>324</v>
      </c>
      <c r="H56" s="95" t="s">
        <v>325</v>
      </c>
      <c r="I56" s="71" t="s">
        <v>116</v>
      </c>
      <c r="J56" s="72" t="s">
        <v>116</v>
      </c>
    </row>
    <row r="57" spans="1:10" x14ac:dyDescent="0.25">
      <c r="A57" s="68" t="s">
        <v>58</v>
      </c>
      <c r="B57" s="91" t="s">
        <v>201</v>
      </c>
      <c r="C57" s="69" t="s">
        <v>296</v>
      </c>
      <c r="D57" s="69" t="s">
        <v>204</v>
      </c>
      <c r="E57" s="70" t="s">
        <v>115</v>
      </c>
      <c r="F57" s="69" t="str">
        <f t="shared" si="3"/>
        <v>Pilarczyk Laurent</v>
      </c>
      <c r="G57" s="70"/>
      <c r="H57" s="95" t="s">
        <v>321</v>
      </c>
      <c r="I57" s="71" t="s">
        <v>116</v>
      </c>
      <c r="J57" s="72" t="s">
        <v>116</v>
      </c>
    </row>
    <row r="58" spans="1:10" x14ac:dyDescent="0.25">
      <c r="A58" s="68" t="s">
        <v>58</v>
      </c>
      <c r="B58" s="91" t="s">
        <v>203</v>
      </c>
      <c r="C58" s="69" t="s">
        <v>297</v>
      </c>
      <c r="D58" s="69" t="s">
        <v>206</v>
      </c>
      <c r="E58" s="70" t="s">
        <v>115</v>
      </c>
      <c r="F58" s="69" t="str">
        <f t="shared" si="3"/>
        <v>Varin Emmanuel</v>
      </c>
      <c r="G58" s="70"/>
      <c r="H58" s="95" t="s">
        <v>321</v>
      </c>
      <c r="I58" s="71" t="s">
        <v>116</v>
      </c>
      <c r="J58" s="72" t="s">
        <v>116</v>
      </c>
    </row>
    <row r="59" spans="1:10" x14ac:dyDescent="0.25">
      <c r="A59" s="68" t="s">
        <v>58</v>
      </c>
      <c r="B59" s="91" t="s">
        <v>205</v>
      </c>
      <c r="C59" s="69" t="s">
        <v>298</v>
      </c>
      <c r="D59" s="69" t="s">
        <v>208</v>
      </c>
      <c r="E59" s="70" t="s">
        <v>115</v>
      </c>
      <c r="F59" s="69" t="str">
        <f t="shared" si="3"/>
        <v>Zanchetta Stany</v>
      </c>
      <c r="G59" s="70" t="s">
        <v>341</v>
      </c>
      <c r="H59" s="95" t="s">
        <v>334</v>
      </c>
      <c r="I59" s="71" t="s">
        <v>116</v>
      </c>
      <c r="J59" s="72" t="s">
        <v>116</v>
      </c>
    </row>
    <row r="60" spans="1:10" x14ac:dyDescent="0.25">
      <c r="A60" s="68" t="s">
        <v>58</v>
      </c>
      <c r="B60" s="91" t="s">
        <v>207</v>
      </c>
      <c r="C60" s="69" t="s">
        <v>299</v>
      </c>
      <c r="D60" s="69" t="s">
        <v>210</v>
      </c>
      <c r="E60" s="70" t="s">
        <v>115</v>
      </c>
      <c r="F60" s="69" t="str">
        <f t="shared" si="3"/>
        <v>Blondeau Steve</v>
      </c>
      <c r="G60" s="70" t="s">
        <v>342</v>
      </c>
      <c r="H60" s="95" t="s">
        <v>323</v>
      </c>
      <c r="I60" s="71" t="s">
        <v>116</v>
      </c>
      <c r="J60" s="72" t="s">
        <v>116</v>
      </c>
    </row>
    <row r="61" spans="1:10" x14ac:dyDescent="0.25">
      <c r="A61" s="68" t="s">
        <v>58</v>
      </c>
      <c r="B61" s="91" t="s">
        <v>209</v>
      </c>
      <c r="C61" s="69" t="s">
        <v>300</v>
      </c>
      <c r="D61" s="69" t="s">
        <v>165</v>
      </c>
      <c r="E61" s="70" t="s">
        <v>115</v>
      </c>
      <c r="F61" s="69" t="str">
        <f t="shared" si="3"/>
        <v>Cuvellier Benoît</v>
      </c>
      <c r="G61" s="70"/>
      <c r="H61" s="95" t="s">
        <v>321</v>
      </c>
      <c r="I61" s="71" t="s">
        <v>116</v>
      </c>
      <c r="J61" s="72" t="s">
        <v>116</v>
      </c>
    </row>
    <row r="62" spans="1:10" x14ac:dyDescent="0.25">
      <c r="A62" s="68" t="s">
        <v>58</v>
      </c>
      <c r="B62" s="91" t="s">
        <v>211</v>
      </c>
      <c r="C62" s="69" t="s">
        <v>301</v>
      </c>
      <c r="D62" s="69" t="s">
        <v>204</v>
      </c>
      <c r="E62" s="70" t="s">
        <v>115</v>
      </c>
      <c r="F62" s="69" t="str">
        <f t="shared" si="3"/>
        <v>Neve Laurent</v>
      </c>
      <c r="G62" s="70" t="s">
        <v>343</v>
      </c>
      <c r="H62" s="95" t="s">
        <v>321</v>
      </c>
      <c r="I62" s="71" t="s">
        <v>116</v>
      </c>
      <c r="J62" s="72" t="s">
        <v>116</v>
      </c>
    </row>
    <row r="63" spans="1:10" x14ac:dyDescent="0.25">
      <c r="A63" s="68" t="s">
        <v>52</v>
      </c>
      <c r="B63" s="91" t="s">
        <v>213</v>
      </c>
      <c r="C63" s="69" t="s">
        <v>303</v>
      </c>
      <c r="D63" s="69" t="s">
        <v>214</v>
      </c>
      <c r="E63" s="70" t="s">
        <v>115</v>
      </c>
      <c r="F63" s="69" t="str">
        <f t="shared" ref="F63:F69" si="4">C63&amp;" "&amp;D63</f>
        <v>Schaul Pascal</v>
      </c>
      <c r="G63" s="70"/>
      <c r="H63" s="95" t="s">
        <v>316</v>
      </c>
      <c r="I63" s="71" t="s">
        <v>116</v>
      </c>
      <c r="J63" s="73" t="s">
        <v>116</v>
      </c>
    </row>
    <row r="64" spans="1:10" x14ac:dyDescent="0.25">
      <c r="A64" s="68" t="s">
        <v>52</v>
      </c>
      <c r="B64" s="91" t="s">
        <v>215</v>
      </c>
      <c r="C64" s="69" t="s">
        <v>304</v>
      </c>
      <c r="D64" s="69" t="s">
        <v>216</v>
      </c>
      <c r="E64" s="70" t="s">
        <v>115</v>
      </c>
      <c r="F64" s="69" t="str">
        <f t="shared" si="4"/>
        <v>Richartz Chris</v>
      </c>
      <c r="G64" s="70"/>
      <c r="H64" s="95" t="s">
        <v>316</v>
      </c>
      <c r="I64" s="70" t="s">
        <v>116</v>
      </c>
      <c r="J64" s="73" t="s">
        <v>116</v>
      </c>
    </row>
    <row r="65" spans="1:10" ht="15.75" customHeight="1" x14ac:dyDescent="0.25">
      <c r="A65" s="68" t="s">
        <v>52</v>
      </c>
      <c r="B65" s="91" t="s">
        <v>217</v>
      </c>
      <c r="C65" s="69" t="s">
        <v>305</v>
      </c>
      <c r="D65" s="69" t="s">
        <v>204</v>
      </c>
      <c r="E65" s="70" t="s">
        <v>115</v>
      </c>
      <c r="F65" s="69" t="str">
        <f t="shared" si="4"/>
        <v>Hild Laurent</v>
      </c>
      <c r="G65" s="70"/>
      <c r="H65" s="95" t="s">
        <v>325</v>
      </c>
      <c r="I65" s="70" t="s">
        <v>116</v>
      </c>
      <c r="J65" s="73" t="s">
        <v>116</v>
      </c>
    </row>
    <row r="66" spans="1:10" ht="15.75" customHeight="1" x14ac:dyDescent="0.25">
      <c r="A66" s="68" t="s">
        <v>52</v>
      </c>
      <c r="B66" s="91" t="s">
        <v>218</v>
      </c>
      <c r="C66" s="69" t="s">
        <v>306</v>
      </c>
      <c r="D66" s="69" t="s">
        <v>219</v>
      </c>
      <c r="E66" s="70" t="s">
        <v>115</v>
      </c>
      <c r="F66" s="69" t="str">
        <f t="shared" si="4"/>
        <v>Toure Alioune</v>
      </c>
      <c r="G66" s="70"/>
      <c r="H66" s="95" t="s">
        <v>325</v>
      </c>
      <c r="I66" s="71" t="s">
        <v>116</v>
      </c>
      <c r="J66" s="73" t="s">
        <v>116</v>
      </c>
    </row>
    <row r="67" spans="1:10" ht="15.75" customHeight="1" x14ac:dyDescent="0.25">
      <c r="A67" s="68" t="s">
        <v>52</v>
      </c>
      <c r="B67" s="91" t="s">
        <v>220</v>
      </c>
      <c r="C67" s="69" t="s">
        <v>307</v>
      </c>
      <c r="D67" s="69" t="s">
        <v>221</v>
      </c>
      <c r="E67" s="70" t="s">
        <v>115</v>
      </c>
      <c r="F67" s="69" t="str">
        <f t="shared" si="4"/>
        <v>Kies Bob</v>
      </c>
      <c r="G67" s="70"/>
      <c r="H67" s="95" t="s">
        <v>321</v>
      </c>
      <c r="I67" s="71" t="s">
        <v>116</v>
      </c>
      <c r="J67" s="73" t="s">
        <v>116</v>
      </c>
    </row>
    <row r="68" spans="1:10" ht="15.75" customHeight="1" x14ac:dyDescent="0.25">
      <c r="A68" s="68" t="s">
        <v>52</v>
      </c>
      <c r="B68" s="91" t="s">
        <v>222</v>
      </c>
      <c r="C68" s="223" t="s">
        <v>308</v>
      </c>
      <c r="D68" s="223" t="s">
        <v>309</v>
      </c>
      <c r="E68" s="224" t="s">
        <v>115</v>
      </c>
      <c r="F68" s="223" t="str">
        <f t="shared" si="4"/>
        <v>Krier Frank</v>
      </c>
      <c r="G68" s="224"/>
      <c r="H68" s="225" t="s">
        <v>321</v>
      </c>
      <c r="I68" s="153" t="s">
        <v>116</v>
      </c>
      <c r="J68" s="226" t="s">
        <v>116</v>
      </c>
    </row>
    <row r="69" spans="1:10" ht="15.75" customHeight="1" thickBot="1" x14ac:dyDescent="0.3">
      <c r="A69" s="74" t="s">
        <v>52</v>
      </c>
      <c r="B69" s="92" t="s">
        <v>302</v>
      </c>
      <c r="C69" s="75" t="s">
        <v>310</v>
      </c>
      <c r="D69" s="75" t="s">
        <v>171</v>
      </c>
      <c r="E69" s="76" t="s">
        <v>115</v>
      </c>
      <c r="F69" s="75" t="str">
        <f t="shared" si="4"/>
        <v>Heinen Eric</v>
      </c>
      <c r="G69" s="76"/>
      <c r="H69" s="96" t="s">
        <v>321</v>
      </c>
      <c r="I69" s="77" t="s">
        <v>116</v>
      </c>
      <c r="J69" s="78" t="s">
        <v>116</v>
      </c>
    </row>
    <row r="70" spans="1:10" ht="15.75" customHeight="1" x14ac:dyDescent="0.25">
      <c r="F70" s="33" t="str">
        <f t="shared" si="3"/>
        <v xml:space="preserve"> </v>
      </c>
    </row>
    <row r="71" spans="1:10" ht="15.75" customHeight="1" x14ac:dyDescent="0.25">
      <c r="F71" s="33" t="str">
        <f t="shared" si="3"/>
        <v xml:space="preserve"> </v>
      </c>
    </row>
    <row r="72" spans="1:10" ht="15.75" customHeight="1" x14ac:dyDescent="0.25">
      <c r="F72" s="33" t="str">
        <f t="shared" si="3"/>
        <v xml:space="preserve"> </v>
      </c>
    </row>
    <row r="73" spans="1:10" ht="15.75" customHeight="1" x14ac:dyDescent="0.25">
      <c r="F73" s="33" t="str">
        <f t="shared" si="3"/>
        <v xml:space="preserve"> </v>
      </c>
    </row>
    <row r="74" spans="1:10" ht="15.75" customHeight="1" x14ac:dyDescent="0.25">
      <c r="F74" s="33" t="str">
        <f t="shared" si="3"/>
        <v xml:space="preserve"> </v>
      </c>
    </row>
    <row r="75" spans="1:10" ht="15.75" customHeight="1" x14ac:dyDescent="0.25">
      <c r="F75" s="33" t="str">
        <f t="shared" si="3"/>
        <v xml:space="preserve"> </v>
      </c>
    </row>
    <row r="76" spans="1:10" ht="15.75" customHeight="1" x14ac:dyDescent="0.25">
      <c r="F76" s="33" t="str">
        <f t="shared" si="3"/>
        <v xml:space="preserve"> </v>
      </c>
    </row>
    <row r="77" spans="1:10" ht="15.75" customHeight="1" x14ac:dyDescent="0.25">
      <c r="F77" s="33" t="str">
        <f t="shared" si="3"/>
        <v xml:space="preserve"> </v>
      </c>
    </row>
    <row r="78" spans="1:10" ht="15.75" customHeight="1" x14ac:dyDescent="0.25">
      <c r="F78" s="33" t="str">
        <f t="shared" si="3"/>
        <v xml:space="preserve"> </v>
      </c>
    </row>
    <row r="79" spans="1:10" ht="15.75" customHeight="1" x14ac:dyDescent="0.25">
      <c r="F79" s="33" t="str">
        <f t="shared" si="3"/>
        <v xml:space="preserve"> </v>
      </c>
    </row>
    <row r="80" spans="1:10" ht="15.75" customHeight="1" x14ac:dyDescent="0.25">
      <c r="F80" s="33" t="str">
        <f t="shared" si="3"/>
        <v xml:space="preserve"> </v>
      </c>
    </row>
    <row r="81" spans="6:6" ht="15.75" customHeight="1" x14ac:dyDescent="0.25">
      <c r="F81" s="33" t="str">
        <f t="shared" si="3"/>
        <v xml:space="preserve"> </v>
      </c>
    </row>
    <row r="82" spans="6:6" ht="15.75" customHeight="1" x14ac:dyDescent="0.25">
      <c r="F82" s="33" t="str">
        <f t="shared" si="3"/>
        <v xml:space="preserve"> </v>
      </c>
    </row>
    <row r="83" spans="6:6" ht="15.75" customHeight="1" x14ac:dyDescent="0.25">
      <c r="F83" s="33" t="str">
        <f t="shared" si="3"/>
        <v xml:space="preserve"> </v>
      </c>
    </row>
    <row r="84" spans="6:6" ht="15.75" customHeight="1" x14ac:dyDescent="0.25">
      <c r="F84" s="33" t="str">
        <f t="shared" si="3"/>
        <v xml:space="preserve"> </v>
      </c>
    </row>
    <row r="85" spans="6:6" ht="15.75" customHeight="1" x14ac:dyDescent="0.25">
      <c r="F85" s="33" t="str">
        <f t="shared" si="3"/>
        <v xml:space="preserve"> </v>
      </c>
    </row>
    <row r="86" spans="6:6" ht="15.75" customHeight="1" x14ac:dyDescent="0.25">
      <c r="F86" s="33" t="str">
        <f t="shared" si="3"/>
        <v xml:space="preserve"> </v>
      </c>
    </row>
    <row r="87" spans="6:6" ht="15.75" customHeight="1" x14ac:dyDescent="0.25">
      <c r="F87" s="33" t="str">
        <f t="shared" si="3"/>
        <v xml:space="preserve"> </v>
      </c>
    </row>
    <row r="88" spans="6:6" ht="15.75" customHeight="1" x14ac:dyDescent="0.25">
      <c r="F88" s="33" t="str">
        <f t="shared" si="3"/>
        <v xml:space="preserve"> </v>
      </c>
    </row>
    <row r="89" spans="6:6" ht="15.75" customHeight="1" x14ac:dyDescent="0.25">
      <c r="F89" s="33" t="str">
        <f t="shared" si="3"/>
        <v xml:space="preserve"> </v>
      </c>
    </row>
    <row r="90" spans="6:6" ht="15.75" customHeight="1" x14ac:dyDescent="0.25">
      <c r="F90" s="33" t="str">
        <f t="shared" si="3"/>
        <v xml:space="preserve"> </v>
      </c>
    </row>
    <row r="91" spans="6:6" ht="15.75" customHeight="1" x14ac:dyDescent="0.25">
      <c r="F91" s="33" t="str">
        <f t="shared" si="3"/>
        <v xml:space="preserve"> </v>
      </c>
    </row>
    <row r="92" spans="6:6" ht="15.75" customHeight="1" x14ac:dyDescent="0.25">
      <c r="F92" s="33" t="str">
        <f t="shared" si="3"/>
        <v xml:space="preserve"> </v>
      </c>
    </row>
    <row r="93" spans="6:6" ht="15.75" customHeight="1" x14ac:dyDescent="0.25">
      <c r="F93" s="33" t="str">
        <f t="shared" si="3"/>
        <v xml:space="preserve"> </v>
      </c>
    </row>
    <row r="94" spans="6:6" ht="15.75" customHeight="1" x14ac:dyDescent="0.25">
      <c r="F94" s="33" t="str">
        <f t="shared" si="3"/>
        <v xml:space="preserve"> </v>
      </c>
    </row>
    <row r="95" spans="6:6" ht="15.75" customHeight="1" x14ac:dyDescent="0.25">
      <c r="F95" s="33" t="str">
        <f t="shared" si="3"/>
        <v xml:space="preserve"> </v>
      </c>
    </row>
    <row r="96" spans="6:6" ht="15.75" customHeight="1" x14ac:dyDescent="0.25">
      <c r="F96" s="33" t="str">
        <f t="shared" si="3"/>
        <v xml:space="preserve"> </v>
      </c>
    </row>
    <row r="97" spans="6:6" ht="15.75" customHeight="1" x14ac:dyDescent="0.25">
      <c r="F97" s="33" t="str">
        <f t="shared" si="3"/>
        <v xml:space="preserve"> </v>
      </c>
    </row>
    <row r="98" spans="6:6" ht="15.75" customHeight="1" x14ac:dyDescent="0.25">
      <c r="F98" s="33" t="str">
        <f t="shared" si="3"/>
        <v xml:space="preserve"> </v>
      </c>
    </row>
    <row r="99" spans="6:6" ht="15.75" customHeight="1" x14ac:dyDescent="0.25">
      <c r="F99" s="33" t="str">
        <f t="shared" si="3"/>
        <v xml:space="preserve"> </v>
      </c>
    </row>
    <row r="100" spans="6:6" ht="15.75" customHeight="1" x14ac:dyDescent="0.25">
      <c r="F100" s="33" t="str">
        <f t="shared" si="3"/>
        <v xml:space="preserve"> </v>
      </c>
    </row>
    <row r="101" spans="6:6" ht="15.75" customHeight="1" x14ac:dyDescent="0.25">
      <c r="F101" s="33" t="str">
        <f t="shared" si="3"/>
        <v xml:space="preserve"> </v>
      </c>
    </row>
    <row r="102" spans="6:6" ht="15.75" customHeight="1" x14ac:dyDescent="0.25">
      <c r="F102" s="33" t="str">
        <f t="shared" si="3"/>
        <v xml:space="preserve"> </v>
      </c>
    </row>
    <row r="103" spans="6:6" ht="15.75" customHeight="1" x14ac:dyDescent="0.25">
      <c r="F103" s="33" t="str">
        <f t="shared" si="3"/>
        <v xml:space="preserve"> </v>
      </c>
    </row>
    <row r="104" spans="6:6" ht="15.75" customHeight="1" x14ac:dyDescent="0.25">
      <c r="F104" s="33" t="str">
        <f t="shared" si="3"/>
        <v xml:space="preserve"> </v>
      </c>
    </row>
    <row r="105" spans="6:6" ht="15.75" customHeight="1" x14ac:dyDescent="0.25">
      <c r="F105" s="33" t="str">
        <f t="shared" si="3"/>
        <v xml:space="preserve"> </v>
      </c>
    </row>
    <row r="106" spans="6:6" ht="15.75" customHeight="1" x14ac:dyDescent="0.25">
      <c r="F106" s="33" t="str">
        <f t="shared" si="3"/>
        <v xml:space="preserve"> </v>
      </c>
    </row>
    <row r="107" spans="6:6" ht="15.75" customHeight="1" x14ac:dyDescent="0.25">
      <c r="F107" s="33" t="str">
        <f t="shared" si="3"/>
        <v xml:space="preserve"> </v>
      </c>
    </row>
    <row r="108" spans="6:6" ht="15.75" customHeight="1" x14ac:dyDescent="0.25">
      <c r="F108" s="33" t="str">
        <f t="shared" si="3"/>
        <v xml:space="preserve"> </v>
      </c>
    </row>
    <row r="109" spans="6:6" ht="15.75" customHeight="1" x14ac:dyDescent="0.25">
      <c r="F109" s="33" t="str">
        <f t="shared" si="3"/>
        <v xml:space="preserve"> </v>
      </c>
    </row>
    <row r="110" spans="6:6" ht="15.75" customHeight="1" x14ac:dyDescent="0.25">
      <c r="F110" s="33" t="str">
        <f t="shared" si="3"/>
        <v xml:space="preserve"> </v>
      </c>
    </row>
    <row r="111" spans="6:6" ht="15.75" customHeight="1" x14ac:dyDescent="0.25">
      <c r="F111" s="33" t="str">
        <f t="shared" si="3"/>
        <v xml:space="preserve"> </v>
      </c>
    </row>
    <row r="112" spans="6:6" ht="15.75" customHeight="1" x14ac:dyDescent="0.25">
      <c r="F112" s="33" t="str">
        <f t="shared" si="3"/>
        <v xml:space="preserve"> </v>
      </c>
    </row>
    <row r="113" spans="6:6" ht="15.75" customHeight="1" x14ac:dyDescent="0.25">
      <c r="F113" s="33" t="str">
        <f t="shared" si="3"/>
        <v xml:space="preserve"> </v>
      </c>
    </row>
    <row r="114" spans="6:6" ht="15.75" customHeight="1" x14ac:dyDescent="0.25">
      <c r="F114" s="33" t="str">
        <f t="shared" si="3"/>
        <v xml:space="preserve"> </v>
      </c>
    </row>
    <row r="115" spans="6:6" ht="15.75" customHeight="1" x14ac:dyDescent="0.25">
      <c r="F115" s="33" t="str">
        <f t="shared" si="3"/>
        <v xml:space="preserve"> </v>
      </c>
    </row>
    <row r="116" spans="6:6" ht="15.75" customHeight="1" x14ac:dyDescent="0.25">
      <c r="F116" s="33" t="str">
        <f t="shared" ref="F116:F179" si="5">C116&amp;" "&amp;D116</f>
        <v xml:space="preserve"> </v>
      </c>
    </row>
    <row r="117" spans="6:6" ht="15.75" customHeight="1" x14ac:dyDescent="0.25">
      <c r="F117" s="33" t="str">
        <f t="shared" si="5"/>
        <v xml:space="preserve"> </v>
      </c>
    </row>
    <row r="118" spans="6:6" ht="15.75" customHeight="1" x14ac:dyDescent="0.25">
      <c r="F118" s="33" t="str">
        <f t="shared" si="5"/>
        <v xml:space="preserve"> </v>
      </c>
    </row>
    <row r="119" spans="6:6" ht="15.75" customHeight="1" x14ac:dyDescent="0.25">
      <c r="F119" s="33" t="str">
        <f t="shared" si="5"/>
        <v xml:space="preserve"> </v>
      </c>
    </row>
    <row r="120" spans="6:6" ht="15.75" customHeight="1" x14ac:dyDescent="0.25">
      <c r="F120" s="33" t="str">
        <f t="shared" si="5"/>
        <v xml:space="preserve"> </v>
      </c>
    </row>
    <row r="121" spans="6:6" ht="15.75" customHeight="1" x14ac:dyDescent="0.25">
      <c r="F121" s="33" t="str">
        <f t="shared" si="5"/>
        <v xml:space="preserve"> </v>
      </c>
    </row>
    <row r="122" spans="6:6" ht="15.75" customHeight="1" x14ac:dyDescent="0.25">
      <c r="F122" s="33" t="str">
        <f t="shared" si="5"/>
        <v xml:space="preserve"> </v>
      </c>
    </row>
    <row r="123" spans="6:6" ht="15.75" customHeight="1" x14ac:dyDescent="0.25">
      <c r="F123" s="33" t="str">
        <f t="shared" si="5"/>
        <v xml:space="preserve"> </v>
      </c>
    </row>
    <row r="124" spans="6:6" ht="15.75" customHeight="1" x14ac:dyDescent="0.25">
      <c r="F124" s="33" t="str">
        <f t="shared" si="5"/>
        <v xml:space="preserve"> </v>
      </c>
    </row>
    <row r="125" spans="6:6" ht="15.75" customHeight="1" x14ac:dyDescent="0.25">
      <c r="F125" s="33" t="str">
        <f t="shared" si="5"/>
        <v xml:space="preserve"> </v>
      </c>
    </row>
    <row r="126" spans="6:6" ht="15.75" customHeight="1" x14ac:dyDescent="0.25">
      <c r="F126" s="33" t="str">
        <f t="shared" si="5"/>
        <v xml:space="preserve"> </v>
      </c>
    </row>
    <row r="127" spans="6:6" ht="15.75" customHeight="1" x14ac:dyDescent="0.25">
      <c r="F127" s="33" t="str">
        <f t="shared" si="5"/>
        <v xml:space="preserve"> </v>
      </c>
    </row>
    <row r="128" spans="6:6" ht="15.75" customHeight="1" x14ac:dyDescent="0.25">
      <c r="F128" s="33" t="str">
        <f t="shared" si="5"/>
        <v xml:space="preserve"> </v>
      </c>
    </row>
    <row r="129" spans="6:6" ht="15.75" customHeight="1" x14ac:dyDescent="0.25">
      <c r="F129" s="33" t="str">
        <f t="shared" si="5"/>
        <v xml:space="preserve"> </v>
      </c>
    </row>
    <row r="130" spans="6:6" ht="15.75" customHeight="1" x14ac:dyDescent="0.25">
      <c r="F130" s="33" t="str">
        <f t="shared" si="5"/>
        <v xml:space="preserve"> </v>
      </c>
    </row>
    <row r="131" spans="6:6" ht="15.75" customHeight="1" x14ac:dyDescent="0.25">
      <c r="F131" s="33" t="str">
        <f t="shared" si="5"/>
        <v xml:space="preserve"> </v>
      </c>
    </row>
    <row r="132" spans="6:6" ht="15.75" customHeight="1" x14ac:dyDescent="0.25">
      <c r="F132" s="33" t="str">
        <f t="shared" si="5"/>
        <v xml:space="preserve"> </v>
      </c>
    </row>
    <row r="133" spans="6:6" ht="15.75" customHeight="1" x14ac:dyDescent="0.25">
      <c r="F133" s="33" t="str">
        <f t="shared" si="5"/>
        <v xml:space="preserve"> </v>
      </c>
    </row>
    <row r="134" spans="6:6" ht="15.75" customHeight="1" x14ac:dyDescent="0.25">
      <c r="F134" s="33" t="str">
        <f t="shared" si="5"/>
        <v xml:space="preserve"> </v>
      </c>
    </row>
    <row r="135" spans="6:6" ht="15.75" customHeight="1" x14ac:dyDescent="0.25">
      <c r="F135" s="33" t="str">
        <f t="shared" si="5"/>
        <v xml:space="preserve"> </v>
      </c>
    </row>
    <row r="136" spans="6:6" ht="15.75" customHeight="1" x14ac:dyDescent="0.25">
      <c r="F136" s="33" t="str">
        <f t="shared" si="5"/>
        <v xml:space="preserve"> </v>
      </c>
    </row>
    <row r="137" spans="6:6" ht="15.75" customHeight="1" x14ac:dyDescent="0.25">
      <c r="F137" s="33" t="str">
        <f t="shared" si="5"/>
        <v xml:space="preserve"> </v>
      </c>
    </row>
    <row r="138" spans="6:6" ht="15.75" customHeight="1" x14ac:dyDescent="0.25">
      <c r="F138" s="33" t="str">
        <f t="shared" si="5"/>
        <v xml:space="preserve"> </v>
      </c>
    </row>
    <row r="139" spans="6:6" ht="15.75" customHeight="1" x14ac:dyDescent="0.25">
      <c r="F139" s="33" t="str">
        <f t="shared" si="5"/>
        <v xml:space="preserve"> </v>
      </c>
    </row>
    <row r="140" spans="6:6" ht="15.75" customHeight="1" x14ac:dyDescent="0.25">
      <c r="F140" s="33" t="str">
        <f t="shared" si="5"/>
        <v xml:space="preserve"> </v>
      </c>
    </row>
    <row r="141" spans="6:6" ht="15.75" customHeight="1" x14ac:dyDescent="0.25">
      <c r="F141" s="33" t="str">
        <f t="shared" si="5"/>
        <v xml:space="preserve"> </v>
      </c>
    </row>
    <row r="142" spans="6:6" ht="15.75" customHeight="1" x14ac:dyDescent="0.25">
      <c r="F142" s="33" t="str">
        <f t="shared" si="5"/>
        <v xml:space="preserve"> </v>
      </c>
    </row>
    <row r="143" spans="6:6" ht="15.75" customHeight="1" x14ac:dyDescent="0.25">
      <c r="F143" s="33" t="str">
        <f t="shared" si="5"/>
        <v xml:space="preserve"> </v>
      </c>
    </row>
    <row r="144" spans="6:6" ht="15.75" customHeight="1" x14ac:dyDescent="0.25">
      <c r="F144" s="33" t="str">
        <f t="shared" si="5"/>
        <v xml:space="preserve"> </v>
      </c>
    </row>
    <row r="145" spans="6:6" ht="15.75" customHeight="1" x14ac:dyDescent="0.25">
      <c r="F145" s="33" t="str">
        <f t="shared" si="5"/>
        <v xml:space="preserve"> </v>
      </c>
    </row>
    <row r="146" spans="6:6" ht="15.75" customHeight="1" x14ac:dyDescent="0.25">
      <c r="F146" s="33" t="str">
        <f t="shared" si="5"/>
        <v xml:space="preserve"> </v>
      </c>
    </row>
    <row r="147" spans="6:6" ht="15.75" customHeight="1" x14ac:dyDescent="0.25">
      <c r="F147" s="33" t="str">
        <f t="shared" si="5"/>
        <v xml:space="preserve"> </v>
      </c>
    </row>
    <row r="148" spans="6:6" ht="15.75" customHeight="1" x14ac:dyDescent="0.25">
      <c r="F148" s="33" t="str">
        <f t="shared" si="5"/>
        <v xml:space="preserve"> </v>
      </c>
    </row>
    <row r="149" spans="6:6" ht="15.75" customHeight="1" x14ac:dyDescent="0.25">
      <c r="F149" s="33" t="str">
        <f t="shared" si="5"/>
        <v xml:space="preserve"> </v>
      </c>
    </row>
    <row r="150" spans="6:6" ht="15.75" customHeight="1" x14ac:dyDescent="0.25">
      <c r="F150" s="33" t="str">
        <f t="shared" si="5"/>
        <v xml:space="preserve"> </v>
      </c>
    </row>
    <row r="151" spans="6:6" ht="15.75" customHeight="1" x14ac:dyDescent="0.25">
      <c r="F151" s="33" t="str">
        <f t="shared" si="5"/>
        <v xml:space="preserve"> </v>
      </c>
    </row>
    <row r="152" spans="6:6" ht="15.75" customHeight="1" x14ac:dyDescent="0.25">
      <c r="F152" s="33" t="str">
        <f t="shared" si="5"/>
        <v xml:space="preserve"> </v>
      </c>
    </row>
    <row r="153" spans="6:6" ht="15.75" customHeight="1" x14ac:dyDescent="0.25">
      <c r="F153" s="33" t="str">
        <f t="shared" si="5"/>
        <v xml:space="preserve"> </v>
      </c>
    </row>
    <row r="154" spans="6:6" ht="15.75" customHeight="1" x14ac:dyDescent="0.25">
      <c r="F154" s="33" t="str">
        <f t="shared" si="5"/>
        <v xml:space="preserve"> </v>
      </c>
    </row>
    <row r="155" spans="6:6" ht="15.75" customHeight="1" x14ac:dyDescent="0.25">
      <c r="F155" s="33" t="str">
        <f t="shared" si="5"/>
        <v xml:space="preserve"> </v>
      </c>
    </row>
    <row r="156" spans="6:6" ht="15.75" customHeight="1" x14ac:dyDescent="0.25">
      <c r="F156" s="33" t="str">
        <f t="shared" si="5"/>
        <v xml:space="preserve"> </v>
      </c>
    </row>
    <row r="157" spans="6:6" ht="15.75" customHeight="1" x14ac:dyDescent="0.25">
      <c r="F157" s="33" t="str">
        <f t="shared" si="5"/>
        <v xml:space="preserve"> </v>
      </c>
    </row>
    <row r="158" spans="6:6" ht="15.75" customHeight="1" x14ac:dyDescent="0.25">
      <c r="F158" s="33" t="str">
        <f t="shared" si="5"/>
        <v xml:space="preserve"> </v>
      </c>
    </row>
    <row r="159" spans="6:6" ht="15.75" customHeight="1" x14ac:dyDescent="0.25">
      <c r="F159" s="33" t="str">
        <f t="shared" si="5"/>
        <v xml:space="preserve"> </v>
      </c>
    </row>
    <row r="160" spans="6:6" ht="15.75" customHeight="1" x14ac:dyDescent="0.25">
      <c r="F160" s="33" t="str">
        <f t="shared" si="5"/>
        <v xml:space="preserve"> </v>
      </c>
    </row>
    <row r="161" spans="6:6" ht="15.75" customHeight="1" x14ac:dyDescent="0.25">
      <c r="F161" s="33" t="str">
        <f t="shared" si="5"/>
        <v xml:space="preserve"> </v>
      </c>
    </row>
    <row r="162" spans="6:6" ht="15.75" customHeight="1" x14ac:dyDescent="0.25">
      <c r="F162" s="33" t="str">
        <f t="shared" si="5"/>
        <v xml:space="preserve"> </v>
      </c>
    </row>
    <row r="163" spans="6:6" ht="15.75" customHeight="1" x14ac:dyDescent="0.25">
      <c r="F163" s="33" t="str">
        <f t="shared" si="5"/>
        <v xml:space="preserve"> </v>
      </c>
    </row>
    <row r="164" spans="6:6" ht="15.75" customHeight="1" x14ac:dyDescent="0.25">
      <c r="F164" s="33" t="str">
        <f t="shared" si="5"/>
        <v xml:space="preserve"> </v>
      </c>
    </row>
    <row r="165" spans="6:6" ht="15.75" customHeight="1" x14ac:dyDescent="0.25">
      <c r="F165" s="33" t="str">
        <f t="shared" si="5"/>
        <v xml:space="preserve"> </v>
      </c>
    </row>
    <row r="166" spans="6:6" ht="15.75" customHeight="1" x14ac:dyDescent="0.25">
      <c r="F166" s="33" t="str">
        <f t="shared" si="5"/>
        <v xml:space="preserve"> </v>
      </c>
    </row>
    <row r="167" spans="6:6" ht="15.75" customHeight="1" x14ac:dyDescent="0.25">
      <c r="F167" s="33" t="str">
        <f t="shared" si="5"/>
        <v xml:space="preserve"> </v>
      </c>
    </row>
    <row r="168" spans="6:6" ht="15.75" customHeight="1" x14ac:dyDescent="0.25">
      <c r="F168" s="33" t="str">
        <f t="shared" si="5"/>
        <v xml:space="preserve"> </v>
      </c>
    </row>
    <row r="169" spans="6:6" ht="15.75" customHeight="1" x14ac:dyDescent="0.25">
      <c r="F169" s="33" t="str">
        <f t="shared" si="5"/>
        <v xml:space="preserve"> </v>
      </c>
    </row>
    <row r="170" spans="6:6" ht="15.75" customHeight="1" x14ac:dyDescent="0.25">
      <c r="F170" s="33" t="str">
        <f t="shared" si="5"/>
        <v xml:space="preserve"> </v>
      </c>
    </row>
    <row r="171" spans="6:6" ht="15.75" customHeight="1" x14ac:dyDescent="0.25">
      <c r="F171" s="33" t="str">
        <f t="shared" si="5"/>
        <v xml:space="preserve"> </v>
      </c>
    </row>
    <row r="172" spans="6:6" ht="15.75" customHeight="1" x14ac:dyDescent="0.25">
      <c r="F172" s="33" t="str">
        <f t="shared" si="5"/>
        <v xml:space="preserve"> </v>
      </c>
    </row>
    <row r="173" spans="6:6" ht="15.75" customHeight="1" x14ac:dyDescent="0.25">
      <c r="F173" s="33" t="str">
        <f t="shared" si="5"/>
        <v xml:space="preserve"> </v>
      </c>
    </row>
    <row r="174" spans="6:6" ht="15.75" customHeight="1" x14ac:dyDescent="0.25">
      <c r="F174" s="33" t="str">
        <f t="shared" si="5"/>
        <v xml:space="preserve"> </v>
      </c>
    </row>
    <row r="175" spans="6:6" ht="15.75" customHeight="1" x14ac:dyDescent="0.25">
      <c r="F175" s="33" t="str">
        <f t="shared" si="5"/>
        <v xml:space="preserve"> </v>
      </c>
    </row>
    <row r="176" spans="6:6" ht="15.75" customHeight="1" x14ac:dyDescent="0.25">
      <c r="F176" s="33" t="str">
        <f t="shared" si="5"/>
        <v xml:space="preserve"> </v>
      </c>
    </row>
    <row r="177" spans="6:6" ht="15.75" customHeight="1" x14ac:dyDescent="0.25">
      <c r="F177" s="33" t="str">
        <f t="shared" si="5"/>
        <v xml:space="preserve"> </v>
      </c>
    </row>
    <row r="178" spans="6:6" ht="15.75" customHeight="1" x14ac:dyDescent="0.25">
      <c r="F178" s="33" t="str">
        <f t="shared" si="5"/>
        <v xml:space="preserve"> </v>
      </c>
    </row>
    <row r="179" spans="6:6" ht="15.75" customHeight="1" x14ac:dyDescent="0.25">
      <c r="F179" s="33" t="str">
        <f t="shared" si="5"/>
        <v xml:space="preserve"> </v>
      </c>
    </row>
    <row r="180" spans="6:6" ht="15.75" customHeight="1" x14ac:dyDescent="0.25">
      <c r="F180" s="33" t="str">
        <f t="shared" ref="F180:F185" si="6">C180&amp;" "&amp;D180</f>
        <v xml:space="preserve"> </v>
      </c>
    </row>
    <row r="181" spans="6:6" ht="15.75" customHeight="1" x14ac:dyDescent="0.25">
      <c r="F181" s="33" t="str">
        <f t="shared" si="6"/>
        <v xml:space="preserve"> </v>
      </c>
    </row>
    <row r="182" spans="6:6" x14ac:dyDescent="0.25">
      <c r="F182" s="33" t="str">
        <f t="shared" si="6"/>
        <v xml:space="preserve"> </v>
      </c>
    </row>
    <row r="183" spans="6:6" x14ac:dyDescent="0.25">
      <c r="F183" s="33" t="str">
        <f t="shared" si="6"/>
        <v xml:space="preserve"> </v>
      </c>
    </row>
    <row r="184" spans="6:6" x14ac:dyDescent="0.25">
      <c r="F184" s="33" t="str">
        <f t="shared" si="6"/>
        <v xml:space="preserve"> </v>
      </c>
    </row>
    <row r="185" spans="6:6" x14ac:dyDescent="0.25">
      <c r="F185" s="33" t="str">
        <f t="shared" si="6"/>
        <v xml:space="preserve"> </v>
      </c>
    </row>
    <row r="2400" ht="15" customHeight="1" x14ac:dyDescent="0.25"/>
  </sheetData>
  <sheetProtection algorithmName="SHA-512" hashValue="u7ErNmCHAFcP6TTo033zItQp0osFBAXsBd6/Ns6WVVDzuMVJUb7gfCKZC3R8M+SIbsI89V7Hljx7SwuoiVpReA==" saltValue="Uh37QAio8S4oC8aK5LnuLQ==" spinCount="100000" sheet="1" objects="1" scenarios="1" autoFilter="0"/>
  <autoFilter ref="A1:J185"/>
  <sortState ref="A2:J17">
    <sortCondition descending="1" ref="E2:E17"/>
    <sortCondition ref="C2:C17"/>
    <sortCondition ref="D2:D17"/>
  </sortState>
  <phoneticPr fontId="20" type="noConversion"/>
  <conditionalFormatting sqref="I2:J69">
    <cfRule type="containsText" dxfId="2" priority="1" stopIfTrue="1" operator="containsText" text="nok">
      <formula>NOT(ISERROR(SEARCH("nok",I2)))</formula>
    </cfRule>
    <cfRule type="containsBlanks" dxfId="1" priority="2" stopIfTrue="1">
      <formula>LEN(TRIM(I2))=0</formula>
    </cfRule>
    <cfRule type="containsText" dxfId="0" priority="3" stopIfTrue="1" operator="containsText" text="ok">
      <formula>NOT(ISERROR(SEARCH("ok",I2)))</formula>
    </cfRule>
  </conditionalFormatting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2</vt:i4>
      </vt:variant>
    </vt:vector>
  </HeadingPairs>
  <TitlesOfParts>
    <vt:vector size="7" baseType="lpstr">
      <vt:lpstr>Feuille de Match</vt:lpstr>
      <vt:lpstr>Plan de jeu</vt:lpstr>
      <vt:lpstr>Résultats</vt:lpstr>
      <vt:lpstr>Classements</vt:lpstr>
      <vt:lpstr>Joueurs</vt:lpstr>
      <vt:lpstr>'Feuille de Match'!Zone_d_impression</vt:lpstr>
      <vt:lpstr>'Plan de jeu'!Zone_d_impression</vt:lpstr>
    </vt:vector>
  </TitlesOfParts>
  <Manager>Christian PEPIN</Manager>
  <Company>Pour la FLT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Feuille de Match FLT</dc:title>
  <dc:subject>Outil de saise de feuille de match</dc:subject>
  <dc:creator>Christian PEPIN</dc:creator>
  <cp:keywords/>
  <dc:description/>
  <cp:lastModifiedBy>Chris Richartz</cp:lastModifiedBy>
  <cp:revision/>
  <cp:lastPrinted>2017-10-19T12:33:16Z</cp:lastPrinted>
  <dcterms:created xsi:type="dcterms:W3CDTF">2013-01-26T09:51:39Z</dcterms:created>
  <dcterms:modified xsi:type="dcterms:W3CDTF">2017-10-19T12:36:34Z</dcterms:modified>
  <cp:category/>
  <cp:contentStatus/>
</cp:coreProperties>
</file>